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844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H38" i="1" l="1"/>
  <c r="L38" i="1"/>
  <c r="L37" i="1"/>
  <c r="H37" i="1"/>
  <c r="E38" i="1"/>
  <c r="E37" i="1"/>
  <c r="L45" i="1" l="1"/>
  <c r="L44" i="1"/>
  <c r="L43" i="1"/>
  <c r="L42" i="1"/>
  <c r="L41" i="1"/>
  <c r="L40" i="1"/>
  <c r="H45" i="1"/>
  <c r="H44" i="1"/>
  <c r="H43" i="1"/>
  <c r="H42" i="1"/>
  <c r="H41" i="1"/>
  <c r="H40" i="1"/>
  <c r="E45" i="1"/>
  <c r="E44" i="1"/>
  <c r="E43" i="1"/>
  <c r="E42" i="1"/>
  <c r="E41" i="1"/>
  <c r="E40" i="1"/>
  <c r="L36" i="1" l="1"/>
  <c r="H36" i="1"/>
  <c r="E36" i="1"/>
  <c r="L35" i="1" l="1"/>
  <c r="H35" i="1"/>
  <c r="E35" i="1"/>
  <c r="L34" i="1"/>
  <c r="H34" i="1"/>
  <c r="E34" i="1"/>
  <c r="L33" i="1"/>
  <c r="H33" i="1"/>
  <c r="E33" i="1"/>
</calcChain>
</file>

<file path=xl/sharedStrings.xml><?xml version="1.0" encoding="utf-8"?>
<sst xmlns="http://schemas.openxmlformats.org/spreadsheetml/2006/main" count="111" uniqueCount="58">
  <si>
    <t>Leerling nummer</t>
  </si>
  <si>
    <t>Geslacht</t>
  </si>
  <si>
    <t>Klas</t>
  </si>
  <si>
    <t>Meisje</t>
  </si>
  <si>
    <t>2E</t>
  </si>
  <si>
    <t>Jongen</t>
  </si>
  <si>
    <t>1: Bo</t>
  </si>
  <si>
    <t>Vraag 1</t>
  </si>
  <si>
    <t>Vraag 3</t>
  </si>
  <si>
    <t>Vraag 4</t>
  </si>
  <si>
    <t>Vraag 5</t>
  </si>
  <si>
    <t>Vraag 6</t>
  </si>
  <si>
    <t>Vraag 7</t>
  </si>
  <si>
    <t>Vraag 8</t>
  </si>
  <si>
    <t>Vraag 9</t>
  </si>
  <si>
    <t xml:space="preserve">2: Danielle </t>
  </si>
  <si>
    <t>3: Jannique</t>
  </si>
  <si>
    <t>4: Kylian</t>
  </si>
  <si>
    <t>5: Bas</t>
  </si>
  <si>
    <t>6: Femke</t>
  </si>
  <si>
    <t>7: Silvana</t>
  </si>
  <si>
    <t>8: Geraldo</t>
  </si>
  <si>
    <t>9: Noelle</t>
  </si>
  <si>
    <t>10: Danique</t>
  </si>
  <si>
    <t>11:Anouk</t>
  </si>
  <si>
    <t>12: Mireille</t>
  </si>
  <si>
    <t>13: Sharona</t>
  </si>
  <si>
    <t>Algemeen</t>
  </si>
  <si>
    <t>Gemiddelde</t>
  </si>
  <si>
    <t>Vraag 2 (verwerkt)</t>
  </si>
  <si>
    <t>Modus</t>
  </si>
  <si>
    <t>Mediaan</t>
  </si>
  <si>
    <t>Std</t>
  </si>
  <si>
    <t>Meting na interventie</t>
  </si>
  <si>
    <t>Verbondenheid</t>
  </si>
  <si>
    <t>Competentie</t>
  </si>
  <si>
    <t>Verbondenheid (vraag 5 en 6)</t>
  </si>
  <si>
    <t>Algemeen (vraag 1,2,8 en 9)</t>
  </si>
  <si>
    <t>Competentie (3,4 en7)</t>
  </si>
  <si>
    <t>Meisjes</t>
  </si>
  <si>
    <t>Gemiddelde jongens</t>
  </si>
  <si>
    <t>Gemiddelde meisjes</t>
  </si>
  <si>
    <t>Modus jongens</t>
  </si>
  <si>
    <t>Modus meisjes</t>
  </si>
  <si>
    <t>Mediaan jongens</t>
  </si>
  <si>
    <t>Mediaan meisjes</t>
  </si>
  <si>
    <t>Resultaten TvdM vragenlijst</t>
  </si>
  <si>
    <t>Verbondeheid</t>
  </si>
  <si>
    <t>Gemiddelde alle leerlingen</t>
  </si>
  <si>
    <t>Modus alle leerlingen</t>
  </si>
  <si>
    <t xml:space="preserve">Mediaan alle leerlingen </t>
  </si>
  <si>
    <t>Std alle leerlingen</t>
  </si>
  <si>
    <t>Jongens</t>
  </si>
  <si>
    <t>Std jongens</t>
  </si>
  <si>
    <t>Std meisjes</t>
  </si>
  <si>
    <t>11x</t>
  </si>
  <si>
    <t>18x</t>
  </si>
  <si>
    <t>27x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</si>
</sst>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0" fontId="0" fillId="0" borderId="0" xfId="0" applyNumberFormat="1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2" borderId="0" xfId="0" applyFill="1" applyAlignment="1"/>
    <xf numFmtId="0" fontId="1" fillId="2" borderId="0" xfId="0" applyFont="1" applyFill="1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Blad1!$A$54</c:f>
              <c:strCache>
                <c:ptCount val="1"/>
                <c:pt idx="0">
                  <c:v>Meting na interventie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(Blad1!$B$55,Blad1!$C$55,Blad1!$D$55)</c:f>
                <c:numCache>
                  <c:formatCode>General</c:formatCode>
                  <c:ptCount val="3"/>
                  <c:pt idx="0">
                    <c:v>1</c:v>
                  </c:pt>
                  <c:pt idx="1">
                    <c:v>1.1000000000000001</c:v>
                  </c:pt>
                  <c:pt idx="2">
                    <c:v>1.1000000000000001</c:v>
                  </c:pt>
                </c:numCache>
              </c:numRef>
            </c:plus>
            <c:minus>
              <c:numRef>
                <c:f>Blad1!$B$55:$D$55</c:f>
                <c:numCache>
                  <c:formatCode>General</c:formatCode>
                  <c:ptCount val="3"/>
                  <c:pt idx="0">
                    <c:v>1</c:v>
                  </c:pt>
                  <c:pt idx="1">
                    <c:v>1.1000000000000001</c:v>
                  </c:pt>
                  <c:pt idx="2">
                    <c:v>1.1000000000000001</c:v>
                  </c:pt>
                </c:numCache>
              </c:numRef>
            </c:minus>
          </c:errBars>
          <c:cat>
            <c:strRef>
              <c:f>Blad1!$B$53:$D$53</c:f>
              <c:strCache>
                <c:ptCount val="3"/>
                <c:pt idx="0">
                  <c:v>Algemeen</c:v>
                </c:pt>
                <c:pt idx="1">
                  <c:v>Competentie</c:v>
                </c:pt>
                <c:pt idx="2">
                  <c:v>Verbondenheid</c:v>
                </c:pt>
              </c:strCache>
            </c:strRef>
          </c:cat>
          <c:val>
            <c:numRef>
              <c:f>Blad1!$B$54:$D$54</c:f>
              <c:numCache>
                <c:formatCode>0.0</c:formatCode>
                <c:ptCount val="3"/>
                <c:pt idx="0">
                  <c:v>2.9423076923076925</c:v>
                </c:pt>
                <c:pt idx="1">
                  <c:v>2.8974358974358974</c:v>
                </c:pt>
                <c:pt idx="2">
                  <c:v>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axId val="95470720"/>
        <c:axId val="95472256"/>
      </c:barChart>
      <c:catAx>
        <c:axId val="95470720"/>
        <c:scaling>
          <c:orientation val="minMax"/>
        </c:scaling>
        <c:delete val="0"/>
        <c:axPos val="b"/>
        <c:majorTickMark val="out"/>
        <c:minorTickMark val="none"/>
        <c:tickLblPos val="nextTo"/>
        <c:crossAx val="95472256"/>
        <c:crosses val="autoZero"/>
        <c:auto val="1"/>
        <c:lblAlgn val="ctr"/>
        <c:lblOffset val="100"/>
        <c:noMultiLvlLbl val="0"/>
      </c:catAx>
      <c:valAx>
        <c:axId val="954722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5470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Blad2!$A$4:$B$4</c:f>
              <c:strCache>
                <c:ptCount val="1"/>
                <c:pt idx="0">
                  <c:v>Jongens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(Blad2!$C$7,Blad2!$D$7,Blad2!$E$8,Blad2!$E$7,Blad2!$E$8)</c:f>
                <c:numCache>
                  <c:formatCode>General</c:formatCode>
                  <c:ptCount val="5"/>
                  <c:pt idx="0">
                    <c:v>1.3568010505999362</c:v>
                  </c:pt>
                  <c:pt idx="1">
                    <c:v>1.2247448713915889</c:v>
                  </c:pt>
                  <c:pt idx="2">
                    <c:v>1.0310954828418373</c:v>
                  </c:pt>
                  <c:pt idx="3">
                    <c:v>0.75277265270908045</c:v>
                  </c:pt>
                  <c:pt idx="4">
                    <c:v>1.0310954828418373</c:v>
                  </c:pt>
                </c:numCache>
              </c:numRef>
            </c:plus>
            <c:minus>
              <c:numRef>
                <c:f>Blad2!$C$7:$E$7</c:f>
                <c:numCache>
                  <c:formatCode>General</c:formatCode>
                  <c:ptCount val="3"/>
                  <c:pt idx="0">
                    <c:v>1.3568010505999362</c:v>
                  </c:pt>
                  <c:pt idx="1">
                    <c:v>1.2247448713915889</c:v>
                  </c:pt>
                  <c:pt idx="2">
                    <c:v>0.75277265270908045</c:v>
                  </c:pt>
                </c:numCache>
              </c:numRef>
            </c:minus>
          </c:errBars>
          <c:cat>
            <c:strRef>
              <c:f>Blad2!$C$3:$E$3</c:f>
              <c:strCache>
                <c:ptCount val="3"/>
                <c:pt idx="0">
                  <c:v>Algemeen</c:v>
                </c:pt>
                <c:pt idx="1">
                  <c:v>Competentie</c:v>
                </c:pt>
                <c:pt idx="2">
                  <c:v>Verbondenheid</c:v>
                </c:pt>
              </c:strCache>
            </c:strRef>
          </c:cat>
          <c:val>
            <c:numRef>
              <c:f>Blad2!$C$4:$E$4</c:f>
              <c:numCache>
                <c:formatCode>0.0</c:formatCode>
                <c:ptCount val="3"/>
                <c:pt idx="0">
                  <c:v>2.75</c:v>
                </c:pt>
                <c:pt idx="1">
                  <c:v>3.3333333333333335</c:v>
                </c:pt>
                <c:pt idx="2">
                  <c:v>4.166666666666667</c:v>
                </c:pt>
              </c:numCache>
            </c:numRef>
          </c:val>
        </c:ser>
        <c:ser>
          <c:idx val="1"/>
          <c:order val="1"/>
          <c:tx>
            <c:strRef>
              <c:f>Blad2!$A$5:$B$5</c:f>
              <c:strCache>
                <c:ptCount val="1"/>
                <c:pt idx="0">
                  <c:v>Meisjes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Blad2!$C$8:$E$8</c:f>
                <c:numCache>
                  <c:formatCode>General</c:formatCode>
                  <c:ptCount val="3"/>
                  <c:pt idx="0">
                    <c:v>0.84731854573632337</c:v>
                  </c:pt>
                  <c:pt idx="1">
                    <c:v>1.0063019815944516</c:v>
                  </c:pt>
                  <c:pt idx="2">
                    <c:v>1.0310954828418373</c:v>
                  </c:pt>
                </c:numCache>
              </c:numRef>
            </c:plus>
            <c:minus>
              <c:numRef>
                <c:f>Blad2!$C$8:$E$8</c:f>
                <c:numCache>
                  <c:formatCode>General</c:formatCode>
                  <c:ptCount val="3"/>
                  <c:pt idx="0">
                    <c:v>0.84731854573632337</c:v>
                  </c:pt>
                  <c:pt idx="1">
                    <c:v>1.0063019815944516</c:v>
                  </c:pt>
                  <c:pt idx="2">
                    <c:v>1.0310954828418373</c:v>
                  </c:pt>
                </c:numCache>
              </c:numRef>
            </c:minus>
          </c:errBars>
          <c:cat>
            <c:strRef>
              <c:f>Blad2!$C$3:$E$3</c:f>
              <c:strCache>
                <c:ptCount val="3"/>
                <c:pt idx="0">
                  <c:v>Algemeen</c:v>
                </c:pt>
                <c:pt idx="1">
                  <c:v>Competentie</c:v>
                </c:pt>
                <c:pt idx="2">
                  <c:v>Verbondenheid</c:v>
                </c:pt>
              </c:strCache>
            </c:strRef>
          </c:cat>
          <c:val>
            <c:numRef>
              <c:f>Blad2!$C$5:$E$5</c:f>
              <c:numCache>
                <c:formatCode>0.0</c:formatCode>
                <c:ptCount val="3"/>
                <c:pt idx="0">
                  <c:v>3</c:v>
                </c:pt>
                <c:pt idx="1">
                  <c:v>2.7666666666666666</c:v>
                </c:pt>
                <c:pt idx="2">
                  <c:v>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694848"/>
        <c:axId val="95696384"/>
      </c:barChart>
      <c:catAx>
        <c:axId val="95694848"/>
        <c:scaling>
          <c:orientation val="minMax"/>
        </c:scaling>
        <c:delete val="0"/>
        <c:axPos val="b"/>
        <c:majorTickMark val="out"/>
        <c:minorTickMark val="none"/>
        <c:tickLblPos val="nextTo"/>
        <c:crossAx val="95696384"/>
        <c:crosses val="autoZero"/>
        <c:auto val="1"/>
        <c:lblAlgn val="ctr"/>
        <c:lblOffset val="100"/>
        <c:noMultiLvlLbl val="0"/>
      </c:catAx>
      <c:valAx>
        <c:axId val="956963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5694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857250</xdr:colOff>
      <xdr:row>51</xdr:row>
      <xdr:rowOff>114300</xdr:rowOff>
    </xdr:from>
    <xdr:to>
      <xdr:col>11</xdr:col>
      <xdr:colOff>85725</xdr:colOff>
      <xdr:row>66</xdr:row>
      <xdr:rowOff>4762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11</xdr:row>
      <xdr:rowOff>4762</xdr:rowOff>
    </xdr:from>
    <xdr:to>
      <xdr:col>7</xdr:col>
      <xdr:colOff>409575</xdr:colOff>
      <xdr:row>25</xdr:row>
      <xdr:rowOff>80962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D1" workbookViewId="0">
      <selection activeCell="O12" sqref="O12"/>
    </sheetView>
  </sheetViews>
  <sheetFormatPr defaultRowHeight="15" x14ac:dyDescent="0.25"/>
  <cols>
    <col min="1" max="1" width="30.7109375" customWidth="1"/>
    <col min="3" max="3" width="14.7109375" customWidth="1"/>
    <col min="4" max="4" width="9" customWidth="1"/>
    <col min="5" max="5" width="18.5703125" customWidth="1"/>
    <col min="6" max="6" width="9.42578125" customWidth="1"/>
    <col min="8" max="8" width="9.5703125" bestFit="1" customWidth="1"/>
    <col min="14" max="14" width="19.28515625" customWidth="1"/>
    <col min="16" max="16" width="18.140625" customWidth="1"/>
    <col min="17" max="17" width="13.42578125" customWidth="1"/>
    <col min="18" max="18" width="14.7109375" customWidth="1"/>
  </cols>
  <sheetData>
    <row r="1" spans="1:17" x14ac:dyDescent="0.25">
      <c r="D1" s="8" t="s">
        <v>27</v>
      </c>
      <c r="E1" s="8"/>
      <c r="F1" s="8"/>
      <c r="G1" s="8"/>
      <c r="H1" s="8" t="s">
        <v>35</v>
      </c>
      <c r="I1" s="8"/>
      <c r="J1" s="8"/>
      <c r="K1" s="8" t="s">
        <v>34</v>
      </c>
      <c r="L1" s="8"/>
    </row>
    <row r="2" spans="1:17" x14ac:dyDescent="0.25">
      <c r="A2" s="2" t="s">
        <v>0</v>
      </c>
      <c r="B2" s="2" t="s">
        <v>1</v>
      </c>
      <c r="C2" s="2" t="s">
        <v>2</v>
      </c>
      <c r="D2" s="2" t="s">
        <v>7</v>
      </c>
      <c r="E2" s="2" t="s">
        <v>29</v>
      </c>
      <c r="F2" s="2" t="s">
        <v>13</v>
      </c>
      <c r="G2" s="2" t="s">
        <v>14</v>
      </c>
      <c r="H2" s="2" t="s">
        <v>8</v>
      </c>
      <c r="I2" s="2" t="s">
        <v>9</v>
      </c>
      <c r="J2" s="2" t="s">
        <v>12</v>
      </c>
      <c r="K2" s="2" t="s">
        <v>10</v>
      </c>
      <c r="L2" s="2" t="s">
        <v>11</v>
      </c>
    </row>
    <row r="3" spans="1:17" x14ac:dyDescent="0.25">
      <c r="A3" t="s">
        <v>6</v>
      </c>
      <c r="B3" t="s">
        <v>3</v>
      </c>
      <c r="C3" t="s">
        <v>4</v>
      </c>
      <c r="D3" s="4">
        <v>4</v>
      </c>
      <c r="E3" s="4">
        <v>2</v>
      </c>
      <c r="F3" s="4">
        <v>3</v>
      </c>
      <c r="G3" s="4">
        <v>3</v>
      </c>
      <c r="H3" s="4">
        <v>2</v>
      </c>
      <c r="I3" s="4">
        <v>3</v>
      </c>
      <c r="J3" s="4">
        <v>4</v>
      </c>
      <c r="K3" s="4">
        <v>3</v>
      </c>
      <c r="L3" s="4">
        <v>3</v>
      </c>
    </row>
    <row r="4" spans="1:17" x14ac:dyDescent="0.25">
      <c r="A4" s="1" t="s">
        <v>15</v>
      </c>
      <c r="B4" t="s">
        <v>3</v>
      </c>
      <c r="C4" t="s">
        <v>4</v>
      </c>
      <c r="D4" s="4">
        <v>4</v>
      </c>
      <c r="E4" s="4">
        <v>3</v>
      </c>
      <c r="F4" s="4">
        <v>3</v>
      </c>
      <c r="G4" s="4">
        <v>3</v>
      </c>
      <c r="H4" s="4">
        <v>3</v>
      </c>
      <c r="I4" s="4">
        <v>2</v>
      </c>
      <c r="J4" s="4">
        <v>3</v>
      </c>
      <c r="K4" s="4">
        <v>2</v>
      </c>
      <c r="L4" s="4">
        <v>2</v>
      </c>
    </row>
    <row r="5" spans="1:17" x14ac:dyDescent="0.25">
      <c r="A5" t="s">
        <v>16</v>
      </c>
      <c r="B5" t="s">
        <v>3</v>
      </c>
      <c r="C5" t="s">
        <v>4</v>
      </c>
      <c r="D5" s="4">
        <v>5</v>
      </c>
      <c r="E5" s="4">
        <v>1</v>
      </c>
      <c r="F5" s="4">
        <v>3</v>
      </c>
      <c r="G5" s="4">
        <v>5</v>
      </c>
      <c r="H5" s="4">
        <v>3</v>
      </c>
      <c r="I5" s="4">
        <v>2</v>
      </c>
      <c r="J5" s="4">
        <v>5</v>
      </c>
      <c r="K5" s="4">
        <v>1</v>
      </c>
      <c r="L5" s="4">
        <v>4</v>
      </c>
    </row>
    <row r="6" spans="1:17" x14ac:dyDescent="0.25">
      <c r="A6" s="2" t="s">
        <v>17</v>
      </c>
      <c r="B6" s="2" t="s">
        <v>5</v>
      </c>
      <c r="C6" s="2" t="s">
        <v>4</v>
      </c>
      <c r="D6" s="6">
        <v>5</v>
      </c>
      <c r="E6" s="6">
        <v>2</v>
      </c>
      <c r="F6" s="6">
        <v>3</v>
      </c>
      <c r="G6" s="6">
        <v>4</v>
      </c>
      <c r="H6" s="6">
        <v>3</v>
      </c>
      <c r="I6" s="6">
        <v>4</v>
      </c>
      <c r="J6" s="6">
        <v>4</v>
      </c>
      <c r="K6" s="6">
        <v>4</v>
      </c>
      <c r="L6" s="6">
        <v>4</v>
      </c>
    </row>
    <row r="7" spans="1:17" x14ac:dyDescent="0.25">
      <c r="A7" s="2" t="s">
        <v>18</v>
      </c>
      <c r="B7" s="2" t="s">
        <v>5</v>
      </c>
      <c r="C7" s="2" t="s">
        <v>4</v>
      </c>
      <c r="D7" s="6">
        <v>1</v>
      </c>
      <c r="E7" s="6">
        <v>1</v>
      </c>
      <c r="F7" s="6">
        <v>2</v>
      </c>
      <c r="G7" s="6">
        <v>2</v>
      </c>
      <c r="H7" s="6">
        <v>5</v>
      </c>
      <c r="I7" s="6">
        <v>2</v>
      </c>
      <c r="J7" s="6">
        <v>1</v>
      </c>
      <c r="K7" s="6">
        <v>5</v>
      </c>
      <c r="L7" s="6">
        <v>5</v>
      </c>
    </row>
    <row r="8" spans="1:17" x14ac:dyDescent="0.25">
      <c r="A8" t="s">
        <v>19</v>
      </c>
      <c r="B8" t="s">
        <v>39</v>
      </c>
      <c r="C8" t="s">
        <v>4</v>
      </c>
      <c r="D8" s="4">
        <v>3</v>
      </c>
      <c r="E8" s="4">
        <v>4</v>
      </c>
      <c r="F8" s="4">
        <v>2</v>
      </c>
      <c r="G8" s="4">
        <v>3</v>
      </c>
      <c r="H8" s="4">
        <v>2</v>
      </c>
      <c r="I8" s="4">
        <v>1</v>
      </c>
      <c r="J8" s="4">
        <v>3</v>
      </c>
      <c r="K8" s="4">
        <v>4</v>
      </c>
      <c r="L8" s="4">
        <v>5</v>
      </c>
      <c r="Q8" s="7"/>
    </row>
    <row r="9" spans="1:17" x14ac:dyDescent="0.25">
      <c r="A9" t="s">
        <v>20</v>
      </c>
      <c r="B9" t="s">
        <v>3</v>
      </c>
      <c r="C9" t="s">
        <v>4</v>
      </c>
      <c r="D9" s="4">
        <v>3</v>
      </c>
      <c r="E9" s="4">
        <v>4</v>
      </c>
      <c r="F9" s="4">
        <v>2</v>
      </c>
      <c r="G9" s="4">
        <v>3</v>
      </c>
      <c r="H9" s="4">
        <v>2</v>
      </c>
      <c r="I9" s="4">
        <v>1</v>
      </c>
      <c r="J9" s="4">
        <v>3</v>
      </c>
      <c r="K9" s="4">
        <v>4</v>
      </c>
      <c r="L9" s="4">
        <v>5</v>
      </c>
    </row>
    <row r="10" spans="1:17" x14ac:dyDescent="0.25">
      <c r="A10" s="2" t="s">
        <v>21</v>
      </c>
      <c r="B10" s="2" t="s">
        <v>5</v>
      </c>
      <c r="C10" s="2" t="s">
        <v>4</v>
      </c>
      <c r="D10" s="6">
        <v>3</v>
      </c>
      <c r="E10" s="6">
        <v>5</v>
      </c>
      <c r="F10" s="6">
        <v>2</v>
      </c>
      <c r="G10" s="6">
        <v>3</v>
      </c>
      <c r="H10" s="6">
        <v>3</v>
      </c>
      <c r="I10" s="6">
        <v>4</v>
      </c>
      <c r="J10" s="6">
        <v>4</v>
      </c>
      <c r="K10" s="6">
        <v>4</v>
      </c>
      <c r="L10" s="6">
        <v>3</v>
      </c>
    </row>
    <row r="11" spans="1:17" x14ac:dyDescent="0.25">
      <c r="A11" t="s">
        <v>22</v>
      </c>
      <c r="B11" t="s">
        <v>3</v>
      </c>
      <c r="C11" t="s">
        <v>4</v>
      </c>
      <c r="D11" s="4">
        <v>3</v>
      </c>
      <c r="E11" s="4">
        <v>3</v>
      </c>
      <c r="F11" s="4">
        <v>3</v>
      </c>
      <c r="G11" s="4">
        <v>3</v>
      </c>
      <c r="H11" s="4">
        <v>3</v>
      </c>
      <c r="I11" s="4">
        <v>3</v>
      </c>
      <c r="J11" s="4">
        <v>3</v>
      </c>
      <c r="K11" s="4">
        <v>3</v>
      </c>
      <c r="L11" s="4">
        <v>3</v>
      </c>
    </row>
    <row r="12" spans="1:17" x14ac:dyDescent="0.25">
      <c r="A12" t="s">
        <v>23</v>
      </c>
      <c r="B12" t="s">
        <v>3</v>
      </c>
      <c r="C12" t="s">
        <v>4</v>
      </c>
      <c r="D12" s="4">
        <v>3</v>
      </c>
      <c r="E12" s="4">
        <v>2</v>
      </c>
      <c r="F12" s="4">
        <v>2</v>
      </c>
      <c r="G12" s="4">
        <v>2</v>
      </c>
      <c r="H12" s="4">
        <v>1</v>
      </c>
      <c r="I12" s="4">
        <v>1</v>
      </c>
      <c r="J12" s="4">
        <v>3</v>
      </c>
      <c r="K12" s="4">
        <v>3</v>
      </c>
      <c r="L12" s="4">
        <v>3</v>
      </c>
    </row>
    <row r="13" spans="1:17" x14ac:dyDescent="0.25">
      <c r="A13" t="s">
        <v>24</v>
      </c>
      <c r="B13" t="s">
        <v>3</v>
      </c>
      <c r="C13" t="s">
        <v>4</v>
      </c>
      <c r="D13" s="4">
        <v>3</v>
      </c>
      <c r="E13" s="4">
        <v>3</v>
      </c>
      <c r="F13" s="4">
        <v>3</v>
      </c>
      <c r="G13" s="4">
        <v>3</v>
      </c>
      <c r="H13" s="4">
        <v>3</v>
      </c>
      <c r="I13" s="4">
        <v>3</v>
      </c>
      <c r="J13" s="4">
        <v>3</v>
      </c>
      <c r="K13" s="4">
        <v>3</v>
      </c>
      <c r="L13" s="4">
        <v>3</v>
      </c>
    </row>
    <row r="14" spans="1:17" x14ac:dyDescent="0.25">
      <c r="A14" t="s">
        <v>25</v>
      </c>
      <c r="B14" t="s">
        <v>3</v>
      </c>
      <c r="C14" t="s">
        <v>4</v>
      </c>
      <c r="D14" s="4">
        <v>3</v>
      </c>
      <c r="E14" s="4">
        <v>1</v>
      </c>
      <c r="F14" s="4">
        <v>3</v>
      </c>
      <c r="G14" s="4">
        <v>3</v>
      </c>
      <c r="H14" s="4">
        <v>4</v>
      </c>
      <c r="I14" s="4">
        <v>3</v>
      </c>
      <c r="J14" s="4">
        <v>5</v>
      </c>
      <c r="K14" s="4">
        <v>5</v>
      </c>
      <c r="L14" s="4">
        <v>3</v>
      </c>
    </row>
    <row r="15" spans="1:17" x14ac:dyDescent="0.25">
      <c r="A15" t="s">
        <v>26</v>
      </c>
      <c r="B15" t="s">
        <v>3</v>
      </c>
      <c r="C15" t="s">
        <v>4</v>
      </c>
      <c r="D15" s="4">
        <v>3</v>
      </c>
      <c r="E15" s="4">
        <v>4</v>
      </c>
      <c r="F15" s="4">
        <v>3</v>
      </c>
      <c r="G15" s="4">
        <v>4</v>
      </c>
      <c r="H15" s="4">
        <v>3</v>
      </c>
      <c r="I15" s="4">
        <v>3</v>
      </c>
      <c r="J15" s="4">
        <v>3</v>
      </c>
      <c r="K15" s="4">
        <v>3</v>
      </c>
      <c r="L15" s="4">
        <v>4</v>
      </c>
    </row>
    <row r="18" spans="2:15" x14ac:dyDescent="0.25">
      <c r="E18" t="s">
        <v>36</v>
      </c>
      <c r="H18" t="s">
        <v>38</v>
      </c>
      <c r="L18" t="s">
        <v>37</v>
      </c>
    </row>
    <row r="19" spans="2:15" x14ac:dyDescent="0.25">
      <c r="E19">
        <v>3</v>
      </c>
      <c r="F19">
        <v>3</v>
      </c>
      <c r="H19">
        <v>2</v>
      </c>
      <c r="I19">
        <v>3</v>
      </c>
      <c r="J19">
        <v>4</v>
      </c>
      <c r="L19" s="4">
        <v>4</v>
      </c>
      <c r="M19">
        <v>2</v>
      </c>
      <c r="N19">
        <v>3</v>
      </c>
      <c r="O19">
        <v>3</v>
      </c>
    </row>
    <row r="20" spans="2:15" x14ac:dyDescent="0.25">
      <c r="E20">
        <v>2</v>
      </c>
      <c r="F20">
        <v>2</v>
      </c>
      <c r="H20">
        <v>3</v>
      </c>
      <c r="I20">
        <v>2</v>
      </c>
      <c r="J20">
        <v>3</v>
      </c>
      <c r="L20" s="4">
        <v>4</v>
      </c>
      <c r="M20">
        <v>3</v>
      </c>
      <c r="N20">
        <v>3</v>
      </c>
      <c r="O20">
        <v>3</v>
      </c>
    </row>
    <row r="21" spans="2:15" x14ac:dyDescent="0.25">
      <c r="B21" s="5"/>
      <c r="C21" s="5"/>
      <c r="D21" s="5"/>
      <c r="E21">
        <v>1</v>
      </c>
      <c r="F21">
        <v>4</v>
      </c>
      <c r="H21">
        <v>3</v>
      </c>
      <c r="I21">
        <v>2</v>
      </c>
      <c r="J21">
        <v>5</v>
      </c>
      <c r="L21" s="4">
        <v>5</v>
      </c>
      <c r="M21">
        <v>1</v>
      </c>
      <c r="N21">
        <v>3</v>
      </c>
      <c r="O21">
        <v>5</v>
      </c>
    </row>
    <row r="22" spans="2:15" x14ac:dyDescent="0.25">
      <c r="B22" s="5"/>
      <c r="C22" s="5"/>
      <c r="D22" s="5"/>
      <c r="E22" s="2">
        <v>4</v>
      </c>
      <c r="F22" s="2">
        <v>4</v>
      </c>
      <c r="G22" s="2"/>
      <c r="H22" s="2">
        <v>3</v>
      </c>
      <c r="I22" s="2">
        <v>4</v>
      </c>
      <c r="J22" s="2">
        <v>4</v>
      </c>
      <c r="K22" s="2"/>
      <c r="L22" s="6">
        <v>5</v>
      </c>
      <c r="M22" s="2">
        <v>2</v>
      </c>
      <c r="N22" s="2">
        <v>3</v>
      </c>
      <c r="O22" s="2">
        <v>4</v>
      </c>
    </row>
    <row r="23" spans="2:15" x14ac:dyDescent="0.25">
      <c r="B23" s="5"/>
      <c r="C23" s="5"/>
      <c r="D23" s="5"/>
      <c r="E23" s="2">
        <v>5</v>
      </c>
      <c r="F23" s="2">
        <v>5</v>
      </c>
      <c r="G23" s="2"/>
      <c r="H23" s="2">
        <v>5</v>
      </c>
      <c r="I23" s="2">
        <v>2</v>
      </c>
      <c r="J23" s="2">
        <v>1</v>
      </c>
      <c r="K23" s="2"/>
      <c r="L23" s="6">
        <v>1</v>
      </c>
      <c r="M23" s="2">
        <v>1</v>
      </c>
      <c r="N23" s="2">
        <v>2</v>
      </c>
      <c r="O23" s="2">
        <v>2</v>
      </c>
    </row>
    <row r="24" spans="2:15" x14ac:dyDescent="0.25">
      <c r="B24" s="5"/>
      <c r="C24" s="5"/>
      <c r="D24" s="5"/>
      <c r="E24">
        <v>4</v>
      </c>
      <c r="F24">
        <v>5</v>
      </c>
      <c r="H24">
        <v>2</v>
      </c>
      <c r="I24">
        <v>1</v>
      </c>
      <c r="J24">
        <v>3</v>
      </c>
      <c r="L24">
        <v>3</v>
      </c>
      <c r="M24">
        <v>4</v>
      </c>
      <c r="N24">
        <v>2</v>
      </c>
      <c r="O24">
        <v>3</v>
      </c>
    </row>
    <row r="25" spans="2:15" x14ac:dyDescent="0.25">
      <c r="B25" s="5"/>
      <c r="C25" s="5"/>
      <c r="D25" s="5"/>
      <c r="E25">
        <v>4</v>
      </c>
      <c r="F25">
        <v>5</v>
      </c>
      <c r="H25">
        <v>2</v>
      </c>
      <c r="I25">
        <v>1</v>
      </c>
      <c r="J25">
        <v>3</v>
      </c>
      <c r="L25">
        <v>3</v>
      </c>
      <c r="M25">
        <v>4</v>
      </c>
      <c r="N25">
        <v>2</v>
      </c>
      <c r="O25">
        <v>3</v>
      </c>
    </row>
    <row r="26" spans="2:15" x14ac:dyDescent="0.25">
      <c r="E26" s="2">
        <v>4</v>
      </c>
      <c r="F26" s="2">
        <v>3</v>
      </c>
      <c r="G26" s="2"/>
      <c r="H26" s="2">
        <v>3</v>
      </c>
      <c r="I26" s="2">
        <v>4</v>
      </c>
      <c r="J26" s="2">
        <v>4</v>
      </c>
      <c r="K26" s="2"/>
      <c r="L26" s="2">
        <v>3</v>
      </c>
      <c r="M26" s="2">
        <v>5</v>
      </c>
      <c r="N26" s="2">
        <v>2</v>
      </c>
      <c r="O26" s="2">
        <v>3</v>
      </c>
    </row>
    <row r="27" spans="2:15" x14ac:dyDescent="0.25">
      <c r="E27">
        <v>3</v>
      </c>
      <c r="F27">
        <v>3</v>
      </c>
      <c r="H27">
        <v>3</v>
      </c>
      <c r="I27">
        <v>3</v>
      </c>
      <c r="J27">
        <v>3</v>
      </c>
      <c r="L27">
        <v>3</v>
      </c>
      <c r="M27">
        <v>3</v>
      </c>
      <c r="N27">
        <v>3</v>
      </c>
      <c r="O27">
        <v>3</v>
      </c>
    </row>
    <row r="28" spans="2:15" x14ac:dyDescent="0.25">
      <c r="E28">
        <v>3</v>
      </c>
      <c r="F28">
        <v>3</v>
      </c>
      <c r="H28">
        <v>1</v>
      </c>
      <c r="I28">
        <v>1</v>
      </c>
      <c r="J28">
        <v>3</v>
      </c>
      <c r="L28">
        <v>3</v>
      </c>
      <c r="M28">
        <v>2</v>
      </c>
      <c r="N28">
        <v>2</v>
      </c>
      <c r="O28">
        <v>2</v>
      </c>
    </row>
    <row r="29" spans="2:15" x14ac:dyDescent="0.25">
      <c r="E29">
        <v>3</v>
      </c>
      <c r="F29">
        <v>3</v>
      </c>
      <c r="H29">
        <v>3</v>
      </c>
      <c r="I29">
        <v>3</v>
      </c>
      <c r="J29">
        <v>3</v>
      </c>
      <c r="L29">
        <v>3</v>
      </c>
      <c r="M29">
        <v>3</v>
      </c>
      <c r="N29">
        <v>3</v>
      </c>
      <c r="O29">
        <v>3</v>
      </c>
    </row>
    <row r="30" spans="2:15" x14ac:dyDescent="0.25">
      <c r="E30">
        <v>5</v>
      </c>
      <c r="F30">
        <v>3</v>
      </c>
      <c r="H30">
        <v>4</v>
      </c>
      <c r="I30">
        <v>3</v>
      </c>
      <c r="J30">
        <v>5</v>
      </c>
      <c r="L30">
        <v>3</v>
      </c>
      <c r="M30">
        <v>1</v>
      </c>
      <c r="N30">
        <v>3</v>
      </c>
      <c r="O30">
        <v>3</v>
      </c>
    </row>
    <row r="31" spans="2:15" x14ac:dyDescent="0.25">
      <c r="E31">
        <v>3</v>
      </c>
      <c r="F31">
        <v>4</v>
      </c>
      <c r="H31">
        <v>3</v>
      </c>
      <c r="I31">
        <v>3</v>
      </c>
      <c r="J31">
        <v>3</v>
      </c>
      <c r="L31">
        <v>3</v>
      </c>
      <c r="M31">
        <v>4</v>
      </c>
      <c r="N31">
        <v>3</v>
      </c>
      <c r="O31">
        <v>4</v>
      </c>
    </row>
    <row r="33" spans="2:18" x14ac:dyDescent="0.25">
      <c r="C33" t="s">
        <v>28</v>
      </c>
      <c r="E33" s="3">
        <f>AVERAGE(E19:F31)</f>
        <v>3.5</v>
      </c>
      <c r="F33" s="3"/>
      <c r="G33" s="3"/>
      <c r="H33" s="3">
        <f>AVERAGE(H19:J31)</f>
        <v>2.8974358974358974</v>
      </c>
      <c r="I33" s="3"/>
      <c r="J33" s="3"/>
      <c r="K33" s="3"/>
      <c r="L33" s="3">
        <f>AVERAGE(L19:O31)</f>
        <v>2.9423076923076925</v>
      </c>
    </row>
    <row r="34" spans="2:18" x14ac:dyDescent="0.25">
      <c r="C34" t="s">
        <v>30</v>
      </c>
      <c r="E34" s="3">
        <f>MODE(E19:F31)</f>
        <v>3</v>
      </c>
      <c r="F34" s="3" t="s">
        <v>55</v>
      </c>
      <c r="G34" s="3"/>
      <c r="H34" s="3">
        <f>MODE(H19:J31)</f>
        <v>3</v>
      </c>
      <c r="I34" s="3" t="s">
        <v>56</v>
      </c>
      <c r="J34" s="3"/>
      <c r="K34" s="3"/>
      <c r="L34" s="3">
        <f>MODE(L19:O31)</f>
        <v>3</v>
      </c>
      <c r="M34" t="s">
        <v>57</v>
      </c>
    </row>
    <row r="35" spans="2:18" x14ac:dyDescent="0.25">
      <c r="C35" t="s">
        <v>31</v>
      </c>
      <c r="E35" s="3">
        <f>MEDIAN(E19:F31)</f>
        <v>3</v>
      </c>
      <c r="F35" s="3"/>
      <c r="G35" s="3"/>
      <c r="H35" s="3">
        <f>MEDIAN(H19:J31)</f>
        <v>3</v>
      </c>
      <c r="I35" s="3"/>
      <c r="J35" s="3"/>
      <c r="K35" s="3"/>
      <c r="L35" s="3">
        <f>MEDIAN(L19:O31)</f>
        <v>3</v>
      </c>
    </row>
    <row r="36" spans="2:18" x14ac:dyDescent="0.25">
      <c r="C36" t="s">
        <v>32</v>
      </c>
      <c r="E36" s="3">
        <f>STDEV(E19:F31)</f>
        <v>1.0295630140987</v>
      </c>
      <c r="F36" s="3"/>
      <c r="G36" s="3"/>
      <c r="H36" s="3">
        <f>STDEV(H19:J31)</f>
        <v>1.0710268509797354</v>
      </c>
      <c r="I36" s="3"/>
      <c r="J36" s="3"/>
      <c r="K36" s="3"/>
      <c r="L36" s="3">
        <f>STDEV(L19:O31)</f>
        <v>0.97846341197160747</v>
      </c>
    </row>
    <row r="37" spans="2:18" x14ac:dyDescent="0.25">
      <c r="C37" t="s">
        <v>53</v>
      </c>
      <c r="E37" s="3">
        <f>STDEV(E22,E23,F22,F23,E26,F26)</f>
        <v>0.75277265270908045</v>
      </c>
      <c r="F37" s="3"/>
      <c r="G37" s="3"/>
      <c r="H37" s="3">
        <f>STDEV(H22:J23,H26:J26)</f>
        <v>1.2247448713915889</v>
      </c>
      <c r="I37" s="3"/>
      <c r="J37" s="3"/>
      <c r="K37" s="3"/>
      <c r="L37" s="3">
        <f>STDEV(L22:O23,L26:O26)</f>
        <v>1.3568010505999362</v>
      </c>
    </row>
    <row r="38" spans="2:18" x14ac:dyDescent="0.25">
      <c r="C38" t="s">
        <v>54</v>
      </c>
      <c r="E38" s="3">
        <f>STDEV(E19:F21,E24:F24,E25:F25,E27:F31)</f>
        <v>1.0310954828418373</v>
      </c>
      <c r="F38" s="3"/>
      <c r="G38" s="3"/>
      <c r="H38" s="3">
        <f>STDEV(H19:J21,H24:J25,H27:J31)</f>
        <v>1.0063019815944516</v>
      </c>
      <c r="I38" s="3"/>
      <c r="J38" s="3"/>
      <c r="K38" s="3"/>
      <c r="L38" s="3">
        <f>STDEV(L19:O21,L24:O25,L27:O31)</f>
        <v>0.84731854573632337</v>
      </c>
    </row>
    <row r="39" spans="2:18" x14ac:dyDescent="0.25">
      <c r="E39" s="3"/>
      <c r="F39" s="3"/>
      <c r="G39" s="3"/>
      <c r="H39" s="3"/>
      <c r="I39" s="3"/>
      <c r="J39" s="3"/>
      <c r="K39" s="3"/>
      <c r="L39" s="3"/>
    </row>
    <row r="40" spans="2:18" x14ac:dyDescent="0.25">
      <c r="C40" t="s">
        <v>40</v>
      </c>
      <c r="E40" s="3">
        <f>AVERAGE(E22:F23,E26:F26)</f>
        <v>4.166666666666667</v>
      </c>
      <c r="F40" s="3"/>
      <c r="G40" s="3"/>
      <c r="H40" s="3">
        <f>AVERAGE(H22:J23,H26:J26)</f>
        <v>3.3333333333333335</v>
      </c>
      <c r="I40" s="3"/>
      <c r="J40" s="3"/>
      <c r="K40" s="3"/>
      <c r="L40" s="3">
        <f>AVERAGE(L22:O23,L26:O26)</f>
        <v>2.75</v>
      </c>
    </row>
    <row r="41" spans="2:18" x14ac:dyDescent="0.25">
      <c r="C41" t="s">
        <v>41</v>
      </c>
      <c r="E41">
        <f>AVERAGE(E19:F21,E24:F25,E27:F31)</f>
        <v>3.3</v>
      </c>
      <c r="H41" s="3">
        <f>AVERAGE(H19:J21,H24:J25,H27:J31)</f>
        <v>2.7666666666666666</v>
      </c>
      <c r="L41">
        <f>AVERAGE(L19:O21,L24:O25,L27:O31)</f>
        <v>3</v>
      </c>
    </row>
    <row r="42" spans="2:18" x14ac:dyDescent="0.25">
      <c r="C42" t="s">
        <v>42</v>
      </c>
      <c r="E42">
        <f>MODE(E22:F23,E26:F26)</f>
        <v>4</v>
      </c>
      <c r="H42">
        <f>MODE(H22:J23,H26:J26)</f>
        <v>4</v>
      </c>
      <c r="L42">
        <f>MODE(L22:O23,L26:O26)</f>
        <v>2</v>
      </c>
    </row>
    <row r="43" spans="2:18" x14ac:dyDescent="0.25">
      <c r="C43" t="s">
        <v>43</v>
      </c>
      <c r="E43">
        <f>MODE(E19:F21,E24:F25,E27:F30,F30:F31,F30,E31)</f>
        <v>3</v>
      </c>
      <c r="F43" s="3"/>
      <c r="G43" s="3"/>
      <c r="H43" s="3">
        <f>MODE(H19:J21,H24:J25,H27:J31)</f>
        <v>3</v>
      </c>
      <c r="I43" s="3"/>
      <c r="L43">
        <f>MODE(L19:O21,L24:O25,L27:O31)</f>
        <v>3</v>
      </c>
    </row>
    <row r="44" spans="2:18" x14ac:dyDescent="0.25">
      <c r="C44" t="s">
        <v>44</v>
      </c>
      <c r="E44">
        <f>MEDIAN(E19,E19,E22:F23,E26:F26)</f>
        <v>4</v>
      </c>
      <c r="H44">
        <f>MEDIAN(H22:J23,H26:J26)</f>
        <v>4</v>
      </c>
      <c r="L44">
        <f>MEDIAN(L22:O23,L26:O26,L22:O23)</f>
        <v>2</v>
      </c>
    </row>
    <row r="45" spans="2:18" x14ac:dyDescent="0.25">
      <c r="C45" t="s">
        <v>45</v>
      </c>
      <c r="E45">
        <f>MEDIAN(E19:F21,E24:F25,F27:F31,E27:E31)</f>
        <v>3</v>
      </c>
      <c r="H45">
        <f>MEDIAN(H19:J21,H24:J25,H27:J31)</f>
        <v>3</v>
      </c>
      <c r="L45">
        <f>MEDIAN(L19:O21,L24:O25,L27:O31)</f>
        <v>3</v>
      </c>
    </row>
    <row r="47" spans="2:18" x14ac:dyDescent="0.25">
      <c r="B47" s="3"/>
      <c r="N47" s="9" t="s">
        <v>46</v>
      </c>
      <c r="O47" s="9"/>
      <c r="P47" s="9"/>
      <c r="Q47" s="9"/>
      <c r="R47" s="9"/>
    </row>
    <row r="48" spans="2:18" x14ac:dyDescent="0.25">
      <c r="B48" s="3"/>
      <c r="P48" s="2" t="s">
        <v>27</v>
      </c>
      <c r="Q48" s="2" t="s">
        <v>35</v>
      </c>
      <c r="R48" s="2" t="s">
        <v>34</v>
      </c>
    </row>
    <row r="49" spans="1:18" x14ac:dyDescent="0.25">
      <c r="B49" s="3"/>
      <c r="O49" s="2"/>
      <c r="R49" s="2"/>
    </row>
    <row r="50" spans="1:18" x14ac:dyDescent="0.25">
      <c r="N50" t="s">
        <v>48</v>
      </c>
      <c r="P50" s="3">
        <v>2.9423076923076925</v>
      </c>
      <c r="Q50" s="3">
        <v>2.8974358974358974</v>
      </c>
      <c r="R50" s="3">
        <v>3.5</v>
      </c>
    </row>
    <row r="51" spans="1:18" x14ac:dyDescent="0.25">
      <c r="N51" t="s">
        <v>40</v>
      </c>
      <c r="P51" s="3">
        <v>2.75</v>
      </c>
      <c r="Q51" s="3">
        <v>3.3333333333333335</v>
      </c>
      <c r="R51" s="3">
        <v>4.166666666666667</v>
      </c>
    </row>
    <row r="52" spans="1:18" x14ac:dyDescent="0.25">
      <c r="N52" t="s">
        <v>41</v>
      </c>
      <c r="P52" s="3">
        <v>3</v>
      </c>
      <c r="Q52" s="3">
        <v>2.7666666666666666</v>
      </c>
      <c r="R52" s="3">
        <v>3.3</v>
      </c>
    </row>
    <row r="53" spans="1:18" x14ac:dyDescent="0.25">
      <c r="B53" t="s">
        <v>27</v>
      </c>
      <c r="C53" t="s">
        <v>35</v>
      </c>
      <c r="D53" t="s">
        <v>34</v>
      </c>
    </row>
    <row r="54" spans="1:18" x14ac:dyDescent="0.25">
      <c r="A54" t="s">
        <v>33</v>
      </c>
      <c r="B54" s="3">
        <v>2.9423076923076925</v>
      </c>
      <c r="C54" s="3">
        <v>2.8974358974358974</v>
      </c>
      <c r="D54" s="3">
        <v>3.5</v>
      </c>
      <c r="N54" t="s">
        <v>49</v>
      </c>
      <c r="P54" s="3">
        <v>3</v>
      </c>
      <c r="Q54" s="3">
        <v>3</v>
      </c>
      <c r="R54" s="3">
        <v>3</v>
      </c>
    </row>
    <row r="55" spans="1:18" x14ac:dyDescent="0.25">
      <c r="B55">
        <v>1</v>
      </c>
      <c r="C55">
        <v>1.1000000000000001</v>
      </c>
      <c r="D55">
        <v>1.1000000000000001</v>
      </c>
      <c r="N55" t="s">
        <v>42</v>
      </c>
      <c r="P55" s="3">
        <v>2</v>
      </c>
      <c r="Q55" s="3">
        <v>4</v>
      </c>
      <c r="R55" s="3">
        <v>4</v>
      </c>
    </row>
    <row r="56" spans="1:18" x14ac:dyDescent="0.25">
      <c r="N56" t="s">
        <v>43</v>
      </c>
      <c r="P56" s="3">
        <v>3</v>
      </c>
      <c r="Q56" s="3">
        <v>3</v>
      </c>
      <c r="R56" s="3">
        <v>3</v>
      </c>
    </row>
    <row r="58" spans="1:18" x14ac:dyDescent="0.25">
      <c r="N58" t="s">
        <v>50</v>
      </c>
      <c r="P58" s="3">
        <v>3</v>
      </c>
      <c r="Q58" s="3">
        <v>3</v>
      </c>
      <c r="R58" s="3">
        <v>3</v>
      </c>
    </row>
    <row r="59" spans="1:18" x14ac:dyDescent="0.25">
      <c r="N59" t="s">
        <v>44</v>
      </c>
      <c r="P59" s="3">
        <v>2</v>
      </c>
      <c r="Q59" s="3">
        <v>4</v>
      </c>
      <c r="R59" s="3">
        <v>4</v>
      </c>
    </row>
    <row r="60" spans="1:18" x14ac:dyDescent="0.25">
      <c r="N60" t="s">
        <v>45</v>
      </c>
      <c r="P60" s="3">
        <v>3</v>
      </c>
      <c r="Q60" s="3">
        <v>3</v>
      </c>
      <c r="R60" s="3">
        <v>3</v>
      </c>
    </row>
    <row r="62" spans="1:18" x14ac:dyDescent="0.25">
      <c r="N62" t="s">
        <v>51</v>
      </c>
      <c r="P62" s="3">
        <v>0.97846341197160747</v>
      </c>
      <c r="Q62" s="3">
        <v>1.0710268509797354</v>
      </c>
      <c r="R62" s="3">
        <v>1.0295630140987</v>
      </c>
    </row>
  </sheetData>
  <mergeCells count="4">
    <mergeCell ref="K1:L1"/>
    <mergeCell ref="D1:G1"/>
    <mergeCell ref="H1:J1"/>
    <mergeCell ref="N47:R4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"/>
  <sheetViews>
    <sheetView workbookViewId="0">
      <selection activeCell="K15" sqref="K15"/>
    </sheetView>
  </sheetViews>
  <sheetFormatPr defaultRowHeight="15" x14ac:dyDescent="0.25"/>
  <cols>
    <col min="1" max="1" width="11.85546875" customWidth="1"/>
    <col min="2" max="2" width="15.85546875" customWidth="1"/>
    <col min="3" max="3" width="22.28515625" customWidth="1"/>
    <col min="4" max="4" width="21.42578125" customWidth="1"/>
    <col min="5" max="5" width="18.42578125" customWidth="1"/>
  </cols>
  <sheetData>
    <row r="3" spans="1:5" x14ac:dyDescent="0.25">
      <c r="C3" s="2" t="s">
        <v>27</v>
      </c>
      <c r="D3" s="2" t="s">
        <v>35</v>
      </c>
      <c r="E3" s="2" t="s">
        <v>34</v>
      </c>
    </row>
    <row r="4" spans="1:5" x14ac:dyDescent="0.25">
      <c r="A4" t="s">
        <v>52</v>
      </c>
      <c r="C4" s="3">
        <v>2.75</v>
      </c>
      <c r="D4" s="3">
        <v>3.3333333333333335</v>
      </c>
      <c r="E4" s="3">
        <v>4.166666666666667</v>
      </c>
    </row>
    <row r="5" spans="1:5" x14ac:dyDescent="0.25">
      <c r="A5" t="s">
        <v>39</v>
      </c>
      <c r="C5" s="3">
        <v>3</v>
      </c>
      <c r="D5" s="3">
        <v>2.7666666666666666</v>
      </c>
      <c r="E5" s="3">
        <v>3.3</v>
      </c>
    </row>
    <row r="7" spans="1:5" x14ac:dyDescent="0.25">
      <c r="A7" t="s">
        <v>53</v>
      </c>
      <c r="C7" s="3">
        <v>1.3568010505999362</v>
      </c>
      <c r="D7" s="3">
        <v>1.2247448713915889</v>
      </c>
      <c r="E7" s="3">
        <v>0.75277265270908045</v>
      </c>
    </row>
    <row r="8" spans="1:5" x14ac:dyDescent="0.25">
      <c r="A8" t="s">
        <v>54</v>
      </c>
      <c r="C8" s="3">
        <v>0.84731854573632337</v>
      </c>
      <c r="D8" s="3">
        <v>1.0063019815944516</v>
      </c>
      <c r="E8" s="3">
        <v>1.0310954828418373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19" sqref="F19"/>
    </sheetView>
  </sheetViews>
  <sheetFormatPr defaultRowHeight="15" x14ac:dyDescent="0.25"/>
  <cols>
    <col min="2" max="2" width="19.5703125" customWidth="1"/>
    <col min="3" max="3" width="21.85546875" customWidth="1"/>
    <col min="4" max="4" width="21.140625" customWidth="1"/>
    <col min="5" max="5" width="20" customWidth="1"/>
  </cols>
  <sheetData>
    <row r="1" spans="1:5" x14ac:dyDescent="0.25">
      <c r="A1" s="9" t="s">
        <v>46</v>
      </c>
      <c r="B1" s="9"/>
      <c r="C1" s="9"/>
      <c r="D1" s="9"/>
      <c r="E1" s="9"/>
    </row>
    <row r="2" spans="1:5" x14ac:dyDescent="0.25">
      <c r="C2" s="2" t="s">
        <v>27</v>
      </c>
      <c r="D2" s="2" t="s">
        <v>35</v>
      </c>
      <c r="E2" s="2" t="s">
        <v>47</v>
      </c>
    </row>
    <row r="3" spans="1:5" x14ac:dyDescent="0.25">
      <c r="B3" s="2"/>
      <c r="E3" s="2"/>
    </row>
    <row r="4" spans="1:5" x14ac:dyDescent="0.25">
      <c r="A4" t="s">
        <v>48</v>
      </c>
      <c r="C4" s="3">
        <v>2.9423076923076925</v>
      </c>
      <c r="D4" s="3">
        <v>2.8974358974358974</v>
      </c>
      <c r="E4" s="3">
        <v>3.5</v>
      </c>
    </row>
    <row r="5" spans="1:5" x14ac:dyDescent="0.25">
      <c r="A5" t="s">
        <v>40</v>
      </c>
      <c r="C5" s="3">
        <v>2.75</v>
      </c>
      <c r="D5" s="3">
        <v>3.3333333333333335</v>
      </c>
      <c r="E5" s="3">
        <v>4.166666666666667</v>
      </c>
    </row>
    <row r="6" spans="1:5" x14ac:dyDescent="0.25">
      <c r="A6" t="s">
        <v>41</v>
      </c>
      <c r="C6" s="3">
        <v>3</v>
      </c>
      <c r="D6" s="3">
        <v>2.7666666666666666</v>
      </c>
      <c r="E6" s="3">
        <v>3.3</v>
      </c>
    </row>
    <row r="8" spans="1:5" x14ac:dyDescent="0.25">
      <c r="A8" t="s">
        <v>49</v>
      </c>
      <c r="C8" s="3">
        <v>3</v>
      </c>
      <c r="D8" s="3">
        <v>3</v>
      </c>
      <c r="E8" s="3">
        <v>3</v>
      </c>
    </row>
    <row r="9" spans="1:5" x14ac:dyDescent="0.25">
      <c r="A9" t="s">
        <v>42</v>
      </c>
      <c r="C9" s="3">
        <v>2</v>
      </c>
      <c r="D9" s="3">
        <v>4</v>
      </c>
      <c r="E9" s="3">
        <v>4</v>
      </c>
    </row>
    <row r="10" spans="1:5" x14ac:dyDescent="0.25">
      <c r="A10" t="s">
        <v>43</v>
      </c>
      <c r="C10" s="3">
        <v>3</v>
      </c>
      <c r="D10" s="3">
        <v>3</v>
      </c>
      <c r="E10" s="3">
        <v>3</v>
      </c>
    </row>
    <row r="12" spans="1:5" x14ac:dyDescent="0.25">
      <c r="A12" t="s">
        <v>50</v>
      </c>
      <c r="C12" s="3">
        <v>3</v>
      </c>
      <c r="D12" s="3">
        <v>3</v>
      </c>
      <c r="E12" s="3">
        <v>3</v>
      </c>
    </row>
    <row r="13" spans="1:5" x14ac:dyDescent="0.25">
      <c r="A13" t="s">
        <v>44</v>
      </c>
      <c r="C13" s="3">
        <v>2</v>
      </c>
      <c r="D13" s="3">
        <v>4</v>
      </c>
      <c r="E13" s="3">
        <v>4</v>
      </c>
    </row>
    <row r="14" spans="1:5" x14ac:dyDescent="0.25">
      <c r="A14" t="s">
        <v>45</v>
      </c>
      <c r="C14" s="3">
        <v>3</v>
      </c>
      <c r="D14" s="3">
        <v>3</v>
      </c>
      <c r="E14" s="3">
        <v>3</v>
      </c>
    </row>
    <row r="16" spans="1:5" x14ac:dyDescent="0.25">
      <c r="A16" t="s">
        <v>51</v>
      </c>
      <c r="C16" s="3">
        <v>0.97846341197160747</v>
      </c>
      <c r="D16" s="3">
        <v>1.0710268509797354</v>
      </c>
      <c r="E16" s="3">
        <v>1.0295630140987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Teun</dc:creator>
  <cp:lastModifiedBy>Gebruiker</cp:lastModifiedBy>
  <dcterms:created xsi:type="dcterms:W3CDTF">2012-05-15T19:15:04Z</dcterms:created>
  <dcterms:modified xsi:type="dcterms:W3CDTF">2012-06-20T10:23:15Z</dcterms:modified>
</cp:coreProperties>
</file>