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'Sheet1'!$B$1:$J$125</definedName>
    <definedName name="_xlnm.Print_Titles" localSheetId="0">'Sheet1'!$B:$B,'Sheet1'!$4:$8</definedName>
  </definedNames>
  <calcPr fullCalcOnLoad="1"/>
</workbook>
</file>

<file path=xl/sharedStrings.xml><?xml version="1.0" encoding="utf-8"?>
<sst xmlns="http://schemas.openxmlformats.org/spreadsheetml/2006/main" count="363" uniqueCount="231">
  <si>
    <t>Oil</t>
  </si>
  <si>
    <t>Natural Gas</t>
  </si>
  <si>
    <r>
      <t xml:space="preserve"> </t>
    </r>
    <r>
      <rPr>
        <sz val="10"/>
        <color indexed="8"/>
        <rFont val="Arial"/>
        <family val="2"/>
      </rPr>
      <t>(Billion Barrels)</t>
    </r>
  </si>
  <si>
    <t>(Trillion Cubic Feet)</t>
  </si>
  <si>
    <t>Country/Region</t>
  </si>
  <si>
    <r>
      <t>BP Statistical Review</t>
    </r>
    <r>
      <rPr>
        <b/>
        <vertAlign val="superscript"/>
        <sz val="10"/>
        <color indexed="8"/>
        <rFont val="Arial"/>
        <family val="2"/>
      </rPr>
      <t>2</t>
    </r>
  </si>
  <si>
    <r>
      <t>Oil &amp; Gas Journal</t>
    </r>
    <r>
      <rPr>
        <b/>
        <vertAlign val="superscript"/>
        <sz val="10"/>
        <color indexed="8"/>
        <rFont val="Arial"/>
        <family val="2"/>
      </rPr>
      <t>3</t>
    </r>
  </si>
  <si>
    <r>
      <t>World Oil</t>
    </r>
    <r>
      <rPr>
        <b/>
        <vertAlign val="superscript"/>
        <sz val="10"/>
        <color indexed="8"/>
        <rFont val="Arial"/>
        <family val="2"/>
      </rPr>
      <t>4</t>
    </r>
  </si>
  <si>
    <r>
      <t>CEDIGAZ</t>
    </r>
    <r>
      <rPr>
        <b/>
        <vertAlign val="superscript"/>
        <sz val="10"/>
        <color indexed="8"/>
        <rFont val="Arial"/>
        <family val="2"/>
      </rPr>
      <t>5</t>
    </r>
  </si>
  <si>
    <t>Region</t>
  </si>
  <si>
    <t>Fipscd</t>
  </si>
  <si>
    <t>North America</t>
  </si>
  <si>
    <t>Canada (See footnotes 2-4.)</t>
  </si>
  <si>
    <t>CA</t>
  </si>
  <si>
    <t>Mexico</t>
  </si>
  <si>
    <t>MX</t>
  </si>
  <si>
    <t>United States (See footnotes 2-5.)</t>
  </si>
  <si>
    <t>US</t>
  </si>
  <si>
    <t>r1</t>
  </si>
  <si>
    <t>Central &amp; South America</t>
  </si>
  <si>
    <t>Argentina</t>
  </si>
  <si>
    <t>AR</t>
  </si>
  <si>
    <t>Barbados</t>
  </si>
  <si>
    <t>BB</t>
  </si>
  <si>
    <t>Not Separately Reported</t>
  </si>
  <si>
    <t>Bolivia</t>
  </si>
  <si>
    <t>BL</t>
  </si>
  <si>
    <t>Brazil</t>
  </si>
  <si>
    <t>BR</t>
  </si>
  <si>
    <t>Chile</t>
  </si>
  <si>
    <t>CI</t>
  </si>
  <si>
    <t>Colombia</t>
  </si>
  <si>
    <t>CO</t>
  </si>
  <si>
    <t>Cuba</t>
  </si>
  <si>
    <t>CU</t>
  </si>
  <si>
    <t>Ecuador</t>
  </si>
  <si>
    <t>EC</t>
  </si>
  <si>
    <t>Peru</t>
  </si>
  <si>
    <t>PE</t>
  </si>
  <si>
    <t>Suriname</t>
  </si>
  <si>
    <t>NS</t>
  </si>
  <si>
    <t>Trinidad and Tobago</t>
  </si>
  <si>
    <t>TD</t>
  </si>
  <si>
    <t>Venezuela</t>
  </si>
  <si>
    <t>VE</t>
  </si>
  <si>
    <t>Other-Country Not Specified</t>
  </si>
  <si>
    <t>Not Applicable</t>
  </si>
  <si>
    <t>r2</t>
  </si>
  <si>
    <t>Western Europe</t>
  </si>
  <si>
    <t>Austria</t>
  </si>
  <si>
    <t>AU</t>
  </si>
  <si>
    <t>Croatia</t>
  </si>
  <si>
    <t>HR</t>
  </si>
  <si>
    <t>Denmark</t>
  </si>
  <si>
    <t>DA</t>
  </si>
  <si>
    <t>France</t>
  </si>
  <si>
    <t>FR</t>
  </si>
  <si>
    <t>Germany</t>
  </si>
  <si>
    <t>GM</t>
  </si>
  <si>
    <t>Greece</t>
  </si>
  <si>
    <t>GR</t>
  </si>
  <si>
    <t>Ireland</t>
  </si>
  <si>
    <t>EI</t>
  </si>
  <si>
    <t>Italy</t>
  </si>
  <si>
    <t>IT</t>
  </si>
  <si>
    <t>Netherlands</t>
  </si>
  <si>
    <t>NL</t>
  </si>
  <si>
    <t>Norway</t>
  </si>
  <si>
    <t>NO</t>
  </si>
  <si>
    <t>Spain</t>
  </si>
  <si>
    <t>SP</t>
  </si>
  <si>
    <t>Turkey</t>
  </si>
  <si>
    <t>TU</t>
  </si>
  <si>
    <t>United Kingdom</t>
  </si>
  <si>
    <t>UK</t>
  </si>
  <si>
    <t>YR</t>
  </si>
  <si>
    <t>r3</t>
  </si>
  <si>
    <t>Eastern Europe &amp; Former U.S.S.R.</t>
  </si>
  <si>
    <t>Albania</t>
  </si>
  <si>
    <t>AL</t>
  </si>
  <si>
    <t>Armenia</t>
  </si>
  <si>
    <t>AM</t>
  </si>
  <si>
    <t>Azerbaijan</t>
  </si>
  <si>
    <t>AJ</t>
  </si>
  <si>
    <t>Bulgaria</t>
  </si>
  <si>
    <t>BU</t>
  </si>
  <si>
    <t>Czech Republic</t>
  </si>
  <si>
    <t>EZ</t>
  </si>
  <si>
    <t>Georgia</t>
  </si>
  <si>
    <t>GG</t>
  </si>
  <si>
    <t>Hungary</t>
  </si>
  <si>
    <t>HU</t>
  </si>
  <si>
    <t>Kazakhstan</t>
  </si>
  <si>
    <t>KZ</t>
  </si>
  <si>
    <t>Poland</t>
  </si>
  <si>
    <t>PL</t>
  </si>
  <si>
    <t>Romania</t>
  </si>
  <si>
    <t>RO</t>
  </si>
  <si>
    <t>Russia</t>
  </si>
  <si>
    <t>RS</t>
  </si>
  <si>
    <t>Slovakia</t>
  </si>
  <si>
    <t>LO</t>
  </si>
  <si>
    <t>Turkmenistan</t>
  </si>
  <si>
    <t>TX</t>
  </si>
  <si>
    <t>Ukraine</t>
  </si>
  <si>
    <t>UP</t>
  </si>
  <si>
    <t>Uzbekistan</t>
  </si>
  <si>
    <t>UZ</t>
  </si>
  <si>
    <t>r4</t>
  </si>
  <si>
    <t>Middle East</t>
  </si>
  <si>
    <t>Bahrain</t>
  </si>
  <si>
    <t>BA</t>
  </si>
  <si>
    <t>Iran</t>
  </si>
  <si>
    <t>IR</t>
  </si>
  <si>
    <t>Iraq</t>
  </si>
  <si>
    <t>IZ</t>
  </si>
  <si>
    <t>Israel</t>
  </si>
  <si>
    <t>IS</t>
  </si>
  <si>
    <t>Jordan</t>
  </si>
  <si>
    <t>JO</t>
  </si>
  <si>
    <r>
      <t>Kuwait</t>
    </r>
    <r>
      <rPr>
        <vertAlign val="superscript"/>
        <sz val="9"/>
        <rFont val="Arial"/>
        <family val="2"/>
      </rPr>
      <t>6</t>
    </r>
  </si>
  <si>
    <t>KU</t>
  </si>
  <si>
    <t>Oman</t>
  </si>
  <si>
    <t>MU</t>
  </si>
  <si>
    <t>Qatar</t>
  </si>
  <si>
    <t>QA</t>
  </si>
  <si>
    <r>
      <t>Saudi Arabia</t>
    </r>
    <r>
      <rPr>
        <vertAlign val="superscript"/>
        <sz val="9"/>
        <rFont val="Arial"/>
        <family val="2"/>
      </rPr>
      <t>6</t>
    </r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</si>
  <si>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</si>
  <si>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</si>
  <si>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</si>
  <si>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</si>
  <si>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</si>
  <si>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</si>
  <si>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</si>
  <si>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</si>
  <si>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</si>
  <si>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</si>
  <si>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</si>
  <si>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</si>
  <si>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</si>
  <si>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Cameroon</t>
  </si>
  <si>
    <t>CM</t>
  </si>
  <si>
    <t>Chad</t>
  </si>
  <si>
    <t>CD</t>
  </si>
  <si>
    <t>Congo (Brazzaville)</t>
  </si>
  <si>
    <t>CF</t>
  </si>
  <si>
    <t>Egypt</t>
  </si>
  <si>
    <t>EG</t>
  </si>
  <si>
    <t>Equatorial Guinea</t>
  </si>
  <si>
    <t>EK</t>
  </si>
  <si>
    <t>Ethiopia</t>
  </si>
  <si>
    <t>ET</t>
  </si>
  <si>
    <t>Gabon</t>
  </si>
  <si>
    <t>GB</t>
  </si>
  <si>
    <t>Ghana</t>
  </si>
  <si>
    <t>GH</t>
  </si>
  <si>
    <t>Libya</t>
  </si>
  <si>
    <t>LY</t>
  </si>
  <si>
    <t>Madagascar</t>
  </si>
  <si>
    <t>MA</t>
  </si>
  <si>
    <t>Mozambique</t>
  </si>
  <si>
    <t>MZ</t>
  </si>
  <si>
    <t>Namibia</t>
  </si>
  <si>
    <t>WA</t>
  </si>
  <si>
    <t>Nigeria</t>
  </si>
  <si>
    <t>NI</t>
  </si>
  <si>
    <t>Rwanda</t>
  </si>
  <si>
    <t>RW</t>
  </si>
  <si>
    <t>Somalia</t>
  </si>
  <si>
    <t>SO</t>
  </si>
  <si>
    <t>South Africa</t>
  </si>
  <si>
    <t>SF</t>
  </si>
  <si>
    <t>Sudan</t>
  </si>
  <si>
    <t>SU</t>
  </si>
  <si>
    <t>Tanzania</t>
  </si>
  <si>
    <t>TZ</t>
  </si>
  <si>
    <t>Tunisia</t>
  </si>
  <si>
    <t>TS</t>
  </si>
  <si>
    <t>r6</t>
  </si>
  <si>
    <t>Asia &amp; Oceania</t>
  </si>
  <si>
    <t>Afghanistan</t>
  </si>
  <si>
    <t>AF</t>
  </si>
  <si>
    <t>Australia</t>
  </si>
  <si>
    <t>AS</t>
  </si>
  <si>
    <t>Bangladesh</t>
  </si>
  <si>
    <t>BG</t>
  </si>
  <si>
    <t>Brunei</t>
  </si>
  <si>
    <t>BX</t>
  </si>
  <si>
    <t>Burma</t>
  </si>
  <si>
    <t>BM</t>
  </si>
  <si>
    <t>China</t>
  </si>
  <si>
    <t>CH</t>
  </si>
  <si>
    <t>Hawaiian Trade Zone</t>
  </si>
  <si>
    <t>HQ</t>
  </si>
  <si>
    <t>India</t>
  </si>
  <si>
    <t>IN</t>
  </si>
  <si>
    <t>Indonesia</t>
  </si>
  <si>
    <t>ID</t>
  </si>
  <si>
    <t>Japan</t>
  </si>
  <si>
    <t>JA</t>
  </si>
  <si>
    <t>Malaysia</t>
  </si>
  <si>
    <t>MY</t>
  </si>
  <si>
    <t>New Zealand</t>
  </si>
  <si>
    <t>NZ</t>
  </si>
  <si>
    <t>Pakistan</t>
  </si>
  <si>
    <t>PK</t>
  </si>
  <si>
    <t>Papua New Guinea</t>
  </si>
  <si>
    <t>PP</t>
  </si>
  <si>
    <t>Philippines</t>
  </si>
  <si>
    <t>RP</t>
  </si>
  <si>
    <t>BP</t>
  </si>
  <si>
    <t>Taiwan</t>
  </si>
  <si>
    <t>TW</t>
  </si>
  <si>
    <t>Thailand</t>
  </si>
  <si>
    <t>TH</t>
  </si>
  <si>
    <t>Vietnam</t>
  </si>
  <si>
    <t>VM</t>
  </si>
  <si>
    <t>r7</t>
  </si>
  <si>
    <t>World Total</t>
  </si>
  <si>
    <t>ww</t>
  </si>
  <si>
    <t>January 1, 2006</t>
  </si>
  <si>
    <t>Europe</t>
  </si>
  <si>
    <t>Eurasia</t>
  </si>
  <si>
    <t>Year-End 2005</t>
  </si>
  <si>
    <t xml:space="preserve">Other-Country Not Specified </t>
  </si>
  <si>
    <t>Serbia and Montenegro</t>
  </si>
  <si>
    <t>up</t>
  </si>
  <si>
    <t>January 1, 2007</t>
  </si>
  <si>
    <t>Appendix VII</t>
  </si>
  <si>
    <t>World Energy Reserves</t>
  </si>
  <si>
    <t>TC Feet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</si>
</sst>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_-* #,##0.0_-;\-* #,##0.0_-;_-* &quot;-&quot;?_-;_-@_-"/>
    <numFmt numFmtId="175" formatCode="0.0"/>
    <numFmt numFmtId="176" formatCode="#,##0.000000"/>
    <numFmt numFmtId="177" formatCode="#,##0.0000"/>
    <numFmt numFmtId="178" formatCode="0.0000"/>
    <numFmt numFmtId="179" formatCode="#,##0.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"/>
    <numFmt numFmtId="186" formatCode="#,##0.0000000"/>
    <numFmt numFmtId="187" formatCode="#,##0.00000000"/>
    <numFmt numFmtId="188" formatCode="#,##0.000000000"/>
    <numFmt numFmtId="189" formatCode="_-* #,##0.00_-;\-* #,##0.00_-;_-* &quot;-&quot;?_-;_-@_-"/>
    <numFmt numFmtId="190" formatCode="_-* #,##0.000_-;\-* #,##0.000_-;_-* &quot;-&quot;?_-;_-@_-"/>
    <numFmt numFmtId="191" formatCode="0.00000"/>
  </numFmts>
  <fonts count="24">
    <font>
      <sz val="10"/>
      <name val="Arial"/>
      <family val="0"/>
    </font>
    <font>
      <u val="single"/>
      <sz val="8"/>
      <color indexed="12"/>
      <name val="Arial"/>
      <family val="0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9.5"/>
      <color indexed="8"/>
      <name val="Arial"/>
      <family val="2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Fill="0" applyBorder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4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15" fontId="4" fillId="0" borderId="2" xfId="0" applyNumberFormat="1" applyFont="1" applyFill="1" applyBorder="1" applyAlignment="1" applyProtection="1" quotePrefix="1">
      <alignment horizontal="center" wrapText="1"/>
      <protection/>
    </xf>
    <xf numFmtId="0" fontId="8" fillId="0" borderId="0" xfId="0" applyFont="1" applyAlignment="1">
      <alignment horizontal="right"/>
    </xf>
    <xf numFmtId="15" fontId="4" fillId="0" borderId="0" xfId="0" applyNumberFormat="1" applyFont="1" applyFill="1" applyBorder="1" applyAlignment="1" applyProtection="1" quotePrefix="1">
      <alignment horizontal="center" wrapText="1"/>
      <protection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5" fontId="13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4" fontId="13" fillId="0" borderId="0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79" fontId="19" fillId="0" borderId="0" xfId="0" applyNumberFormat="1" applyFont="1" applyFill="1" applyBorder="1" applyAlignment="1" applyProtection="1">
      <alignment/>
      <protection/>
    </xf>
    <xf numFmtId="172" fontId="2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1" fillId="0" borderId="0" xfId="0" applyNumberFormat="1" applyFont="1" applyFill="1" applyBorder="1" applyAlignment="1" applyProtection="1">
      <alignment horizontal="right"/>
      <protection locked="0"/>
    </xf>
    <xf numFmtId="190" fontId="12" fillId="0" borderId="0" xfId="0" applyNumberFormat="1" applyFont="1" applyFill="1" applyBorder="1" applyAlignment="1">
      <alignment horizontal="left"/>
    </xf>
    <xf numFmtId="190" fontId="8" fillId="0" borderId="0" xfId="0" applyNumberFormat="1" applyFont="1" applyFill="1" applyBorder="1" applyAlignment="1">
      <alignment horizontal="left"/>
    </xf>
    <xf numFmtId="190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5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left"/>
    </xf>
    <xf numFmtId="174" fontId="13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78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72" fontId="21" fillId="0" borderId="0" xfId="21" applyNumberFormat="1" applyFont="1" applyFill="1">
      <alignment/>
      <protection/>
    </xf>
    <xf numFmtId="172" fontId="22" fillId="0" borderId="0" xfId="0" applyNumberFormat="1" applyFont="1" applyFill="1" applyAlignment="1" quotePrefix="1">
      <alignment/>
    </xf>
    <xf numFmtId="0" fontId="12" fillId="0" borderId="0" xfId="0" applyFont="1" applyFill="1" applyAlignment="1">
      <alignment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Fill="1" applyAlignment="1">
      <alignment/>
    </xf>
    <xf numFmtId="179" fontId="1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21" fillId="0" borderId="0" xfId="21" applyNumberFormat="1" applyFont="1" applyFill="1" applyBorder="1" applyAlignment="1">
      <alignment horizontal="left"/>
      <protection/>
    </xf>
    <xf numFmtId="172" fontId="1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12" fillId="0" borderId="0" xfId="21" applyNumberFormat="1" applyFont="1" applyFill="1" applyBorder="1" applyAlignment="1">
      <alignment horizontal="right"/>
      <protection/>
    </xf>
    <xf numFmtId="172" fontId="12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Alignment="1" quotePrefix="1">
      <alignment horizontal="right"/>
    </xf>
    <xf numFmtId="0" fontId="11" fillId="0" borderId="0" xfId="0" applyFont="1" applyFill="1" applyAlignment="1">
      <alignment horizontal="right"/>
    </xf>
    <xf numFmtId="176" fontId="0" fillId="0" borderId="0" xfId="0" applyNumberFormat="1" applyFill="1" applyAlignment="1">
      <alignment/>
    </xf>
    <xf numFmtId="177" fontId="8" fillId="0" borderId="0" xfId="0" applyNumberFormat="1" applyFont="1" applyFill="1" applyAlignment="1">
      <alignment/>
    </xf>
    <xf numFmtId="172" fontId="8" fillId="0" borderId="0" xfId="0" applyNumberFormat="1" applyFont="1" applyFill="1" applyBorder="1" applyAlignment="1" applyProtection="1">
      <alignment/>
      <protection locked="0"/>
    </xf>
    <xf numFmtId="191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172" fontId="23" fillId="0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17" sqref="B17"/>
      <selection pane="bottomRight" activeCell="G2" sqref="G2"/>
    </sheetView>
  </sheetViews>
  <sheetFormatPr defaultColWidth="9.140625" defaultRowHeight="12.75"/>
  <cols>
    <col min="1" max="1" width="10.421875" style="0" hidden="1" customWidth="1"/>
    <col min="2" max="2" width="22.7109375" style="0" customWidth="1"/>
    <col min="3" max="3" width="10.421875" style="0" hidden="1" customWidth="1"/>
    <col min="4" max="4" width="14.140625" style="55" customWidth="1"/>
    <col min="5" max="5" width="17.8515625" style="0" customWidth="1"/>
    <col min="6" max="6" width="14.421875" style="55" customWidth="1"/>
    <col min="7" max="7" width="14.7109375" style="55" customWidth="1"/>
    <col min="8" max="8" width="16.7109375" style="55" customWidth="1"/>
    <col min="9" max="9" width="19.00390625" style="0" customWidth="1"/>
    <col min="10" max="10" width="15.28125" style="55" customWidth="1"/>
    <col min="11" max="11" width="10.421875" style="0" customWidth="1"/>
    <col min="12" max="13" width="10.421875" style="39" customWidth="1"/>
    <col min="14" max="14" width="10.421875" style="0" customWidth="1"/>
    <col min="15" max="15" width="10.421875" style="1" customWidth="1"/>
    <col min="16" max="16384" width="10.421875" style="0" customWidth="1"/>
  </cols>
  <sheetData>
    <row r="1" spans="2:6" ht="14.25" customHeight="1">
      <c r="B1" s="3"/>
      <c r="E1" s="90" t="s">
        <v>228</v>
      </c>
      <c r="F1" s="71"/>
    </row>
    <row r="2" spans="2:9" ht="15">
      <c r="B2" s="3"/>
      <c r="D2" s="71"/>
      <c r="E2" s="91" t="s">
        <v>229</v>
      </c>
      <c r="F2" s="71"/>
      <c r="G2" s="71"/>
      <c r="H2" s="71"/>
      <c r="I2" s="71"/>
    </row>
    <row r="3" spans="2:9" ht="15.75" thickBot="1">
      <c r="B3" s="3"/>
      <c r="D3" s="71"/>
      <c r="E3" s="91"/>
      <c r="F3" s="71"/>
      <c r="G3" s="71"/>
      <c r="H3" s="71"/>
      <c r="I3" s="71"/>
    </row>
    <row r="4" spans="2:10" ht="16.5" customHeight="1">
      <c r="B4" s="4"/>
      <c r="D4" s="56" t="s">
        <v>0</v>
      </c>
      <c r="E4" s="5" t="s">
        <v>0</v>
      </c>
      <c r="F4" s="56" t="s">
        <v>0</v>
      </c>
      <c r="G4" s="56" t="s">
        <v>1</v>
      </c>
      <c r="H4" s="56" t="s">
        <v>1</v>
      </c>
      <c r="I4" s="5" t="s">
        <v>1</v>
      </c>
      <c r="J4" s="56" t="s">
        <v>1</v>
      </c>
    </row>
    <row r="5" spans="2:10" ht="16.5" customHeight="1" thickBot="1">
      <c r="B5" s="6"/>
      <c r="D5" s="7" t="s">
        <v>2</v>
      </c>
      <c r="E5" s="7" t="s">
        <v>2</v>
      </c>
      <c r="F5" s="7" t="s">
        <v>2</v>
      </c>
      <c r="G5" s="8" t="s">
        <v>3</v>
      </c>
      <c r="H5" s="8" t="s">
        <v>3</v>
      </c>
      <c r="I5" s="8" t="s">
        <v>3</v>
      </c>
      <c r="J5" s="8" t="s">
        <v>230</v>
      </c>
    </row>
    <row r="6" spans="2:16" ht="16.5" customHeight="1">
      <c r="B6" s="9" t="s">
        <v>4</v>
      </c>
      <c r="D6" s="10" t="s">
        <v>210</v>
      </c>
      <c r="E6" s="11" t="s">
        <v>6</v>
      </c>
      <c r="F6" s="10" t="s">
        <v>7</v>
      </c>
      <c r="G6" s="10" t="s">
        <v>5</v>
      </c>
      <c r="H6" s="61" t="s">
        <v>8</v>
      </c>
      <c r="I6" s="11" t="s">
        <v>6</v>
      </c>
      <c r="J6" s="10" t="s">
        <v>7</v>
      </c>
      <c r="M6" s="42"/>
      <c r="P6" s="12"/>
    </row>
    <row r="7" spans="1:13" ht="16.5" customHeight="1" thickBot="1">
      <c r="A7" s="12" t="s">
        <v>9</v>
      </c>
      <c r="B7" s="13"/>
      <c r="C7" s="14" t="s">
        <v>10</v>
      </c>
      <c r="D7" s="7" t="s">
        <v>223</v>
      </c>
      <c r="E7" s="15" t="s">
        <v>227</v>
      </c>
      <c r="F7" s="7" t="s">
        <v>223</v>
      </c>
      <c r="G7" s="7" t="s">
        <v>223</v>
      </c>
      <c r="H7" s="15" t="s">
        <v>220</v>
      </c>
      <c r="I7" s="15" t="s">
        <v>227</v>
      </c>
      <c r="J7" s="7" t="s">
        <v>223</v>
      </c>
      <c r="M7"/>
    </row>
    <row r="8" spans="1:17" ht="12.75">
      <c r="A8" s="12"/>
      <c r="B8" s="14"/>
      <c r="C8" s="14"/>
      <c r="D8" s="57"/>
      <c r="E8" s="17"/>
      <c r="F8" s="85"/>
      <c r="G8" s="57"/>
      <c r="H8" s="57"/>
      <c r="I8" s="16"/>
      <c r="J8" s="85"/>
      <c r="M8" s="43"/>
      <c r="N8" s="44"/>
      <c r="P8" s="45"/>
      <c r="Q8" s="47"/>
    </row>
    <row r="9" spans="1:17" ht="12.75">
      <c r="A9" t="s">
        <v>11</v>
      </c>
      <c r="B9" s="18" t="s">
        <v>12</v>
      </c>
      <c r="C9" s="18" t="s">
        <v>13</v>
      </c>
      <c r="D9" s="63">
        <v>16.5</v>
      </c>
      <c r="E9" s="35">
        <v>179.21</v>
      </c>
      <c r="F9" s="62">
        <v>12.025</v>
      </c>
      <c r="G9" s="63">
        <v>55.95049999999999</v>
      </c>
      <c r="H9" s="77">
        <v>55.974275</v>
      </c>
      <c r="I9" s="62">
        <v>57.946</v>
      </c>
      <c r="J9" s="62">
        <v>53.7</v>
      </c>
      <c r="M9" s="49"/>
      <c r="N9" s="20"/>
      <c r="P9" s="24"/>
      <c r="Q9" s="64"/>
    </row>
    <row r="10" spans="1:17" ht="12.75">
      <c r="A10" t="s">
        <v>11</v>
      </c>
      <c r="B10" s="18" t="s">
        <v>14</v>
      </c>
      <c r="C10" s="18" t="s">
        <v>15</v>
      </c>
      <c r="D10" s="63">
        <v>13.67</v>
      </c>
      <c r="E10" s="35">
        <v>12.352</v>
      </c>
      <c r="F10" s="62">
        <v>12.353</v>
      </c>
      <c r="G10" s="63">
        <v>14.543599999999998</v>
      </c>
      <c r="H10" s="77">
        <v>14.54978</v>
      </c>
      <c r="I10" s="62">
        <v>14.557</v>
      </c>
      <c r="J10" s="62">
        <v>19.957</v>
      </c>
      <c r="L10" s="24"/>
      <c r="M10" s="67"/>
      <c r="N10" s="51"/>
      <c r="P10" s="40"/>
      <c r="Q10" s="64"/>
    </row>
    <row r="11" spans="1:17" s="55" customFormat="1" ht="12.75">
      <c r="A11" s="55" t="s">
        <v>11</v>
      </c>
      <c r="B11" s="60" t="s">
        <v>16</v>
      </c>
      <c r="C11" s="60" t="s">
        <v>17</v>
      </c>
      <c r="D11" s="58">
        <f>21.757+8.165</f>
        <v>29.922</v>
      </c>
      <c r="E11" s="62">
        <v>21.757</v>
      </c>
      <c r="F11" s="62">
        <v>21.757</v>
      </c>
      <c r="G11" s="53">
        <v>204.385</v>
      </c>
      <c r="H11" s="53">
        <v>204.385</v>
      </c>
      <c r="I11" s="53">
        <v>204.385</v>
      </c>
      <c r="J11" s="53">
        <v>204.385</v>
      </c>
      <c r="K11" s="86"/>
      <c r="L11" s="24"/>
      <c r="M11" s="39"/>
      <c r="N11" s="39"/>
      <c r="O11" s="70"/>
      <c r="P11" s="40"/>
      <c r="Q11" s="64"/>
    </row>
    <row r="12" spans="1:17" ht="12.75">
      <c r="A12" s="12"/>
      <c r="B12" s="14" t="s">
        <v>11</v>
      </c>
      <c r="C12" s="14" t="s">
        <v>18</v>
      </c>
      <c r="D12" s="54">
        <f aca="true" t="shared" si="0" ref="D12:J12">SUM(D9:D11)</f>
        <v>60.092</v>
      </c>
      <c r="E12" s="54">
        <f t="shared" si="0"/>
        <v>213.31900000000002</v>
      </c>
      <c r="F12" s="25">
        <f t="shared" si="0"/>
        <v>46.135000000000005</v>
      </c>
      <c r="G12" s="54">
        <f t="shared" si="0"/>
        <v>274.8791</v>
      </c>
      <c r="H12" s="78">
        <f t="shared" si="0"/>
        <v>274.90905499999997</v>
      </c>
      <c r="I12" s="25">
        <f t="shared" si="0"/>
        <v>276.888</v>
      </c>
      <c r="J12" s="25">
        <f t="shared" si="0"/>
        <v>278.04200000000003</v>
      </c>
      <c r="K12" s="23"/>
      <c r="L12" s="41"/>
      <c r="M12" s="66"/>
      <c r="N12" s="20"/>
      <c r="P12" s="24"/>
      <c r="Q12" s="64"/>
    </row>
    <row r="13" spans="1:17" ht="12.75">
      <c r="A13" s="12"/>
      <c r="B13" s="14"/>
      <c r="C13" s="14"/>
      <c r="D13" s="52"/>
      <c r="E13" s="88"/>
      <c r="F13" s="25"/>
      <c r="G13" s="68"/>
      <c r="H13" s="79"/>
      <c r="I13" s="25"/>
      <c r="J13" s="25"/>
      <c r="K13" s="23"/>
      <c r="L13" s="40"/>
      <c r="M13" s="67"/>
      <c r="N13" s="20"/>
      <c r="P13" s="24"/>
      <c r="Q13" s="64"/>
    </row>
    <row r="14" spans="1:17" ht="12.75">
      <c r="A14" t="s">
        <v>19</v>
      </c>
      <c r="B14" s="18" t="s">
        <v>20</v>
      </c>
      <c r="C14" s="18" t="s">
        <v>21</v>
      </c>
      <c r="D14" s="63">
        <v>2.3</v>
      </c>
      <c r="E14" s="35">
        <v>2.468</v>
      </c>
      <c r="F14" s="62">
        <v>2.43</v>
      </c>
      <c r="G14" s="63">
        <v>17.8062378</v>
      </c>
      <c r="H14" s="77">
        <v>16.10364</v>
      </c>
      <c r="I14" s="62">
        <v>16.09</v>
      </c>
      <c r="J14" s="62">
        <v>21.36</v>
      </c>
      <c r="L14" s="24"/>
      <c r="N14" s="20"/>
      <c r="P14" s="24"/>
      <c r="Q14" s="64"/>
    </row>
    <row r="15" spans="1:17" ht="12.75">
      <c r="A15" t="s">
        <v>19</v>
      </c>
      <c r="B15" s="18" t="s">
        <v>22</v>
      </c>
      <c r="C15" s="18" t="s">
        <v>23</v>
      </c>
      <c r="D15" s="53">
        <v>0</v>
      </c>
      <c r="E15" s="35">
        <v>0.002852</v>
      </c>
      <c r="F15" s="62">
        <v>0</v>
      </c>
      <c r="G15" s="53">
        <v>0</v>
      </c>
      <c r="H15" s="73">
        <v>0</v>
      </c>
      <c r="I15" s="62">
        <v>0.006</v>
      </c>
      <c r="J15" s="62">
        <v>0</v>
      </c>
      <c r="L15" s="24"/>
      <c r="N15" s="50"/>
      <c r="P15" s="24"/>
      <c r="Q15" s="64"/>
    </row>
    <row r="16" spans="1:17" ht="12.75">
      <c r="A16" t="s">
        <v>19</v>
      </c>
      <c r="B16" s="18" t="s">
        <v>25</v>
      </c>
      <c r="C16" s="18" t="s">
        <v>26</v>
      </c>
      <c r="D16" s="53">
        <v>0</v>
      </c>
      <c r="E16" s="35">
        <v>0.44</v>
      </c>
      <c r="F16" s="62">
        <v>0.4564</v>
      </c>
      <c r="G16" s="63">
        <v>26.121999999999996</v>
      </c>
      <c r="H16" s="77">
        <v>26.1331</v>
      </c>
      <c r="I16" s="62">
        <v>24</v>
      </c>
      <c r="J16" s="62">
        <v>26.7</v>
      </c>
      <c r="L16" s="24"/>
      <c r="P16" s="24"/>
      <c r="Q16" s="64"/>
    </row>
    <row r="17" spans="1:17" ht="12.75">
      <c r="A17" t="s">
        <v>19</v>
      </c>
      <c r="B17" s="18" t="s">
        <v>27</v>
      </c>
      <c r="C17" s="18" t="s">
        <v>28</v>
      </c>
      <c r="D17" s="63">
        <v>11.772</v>
      </c>
      <c r="E17" s="35">
        <v>11.77264</v>
      </c>
      <c r="F17" s="62">
        <v>11.925</v>
      </c>
      <c r="G17" s="63">
        <v>10.943</v>
      </c>
      <c r="H17" s="77">
        <v>10.80639</v>
      </c>
      <c r="I17" s="62">
        <v>10.82</v>
      </c>
      <c r="J17" s="62">
        <v>11.86</v>
      </c>
      <c r="L17" s="41"/>
      <c r="M17" s="66"/>
      <c r="P17" s="24"/>
      <c r="Q17" s="64"/>
    </row>
    <row r="18" spans="1:17" ht="12.75">
      <c r="A18" t="s">
        <v>19</v>
      </c>
      <c r="B18" s="18" t="s">
        <v>29</v>
      </c>
      <c r="C18" s="18" t="s">
        <v>30</v>
      </c>
      <c r="D18" s="53">
        <v>0</v>
      </c>
      <c r="E18" s="35">
        <v>0.15</v>
      </c>
      <c r="F18" s="62">
        <v>0.0085</v>
      </c>
      <c r="G18" s="53">
        <v>0</v>
      </c>
      <c r="H18" s="80">
        <v>1.518545</v>
      </c>
      <c r="I18" s="62">
        <v>3.46</v>
      </c>
      <c r="J18" s="62">
        <v>0.925</v>
      </c>
      <c r="P18" s="40"/>
      <c r="Q18" s="64"/>
    </row>
    <row r="19" spans="1:17" ht="12.75">
      <c r="A19" t="s">
        <v>19</v>
      </c>
      <c r="B19" s="18" t="s">
        <v>31</v>
      </c>
      <c r="C19" s="18" t="s">
        <v>32</v>
      </c>
      <c r="D19" s="63">
        <v>1.4532</v>
      </c>
      <c r="E19" s="35">
        <v>1.453</v>
      </c>
      <c r="F19" s="62">
        <v>1.453</v>
      </c>
      <c r="G19" s="63">
        <v>3.9888999999999997</v>
      </c>
      <c r="H19" s="80">
        <v>3.990595</v>
      </c>
      <c r="I19" s="62">
        <v>3.996</v>
      </c>
      <c r="J19" s="62">
        <v>6.711</v>
      </c>
      <c r="L19" s="39" t="s">
        <v>226</v>
      </c>
      <c r="P19" s="24"/>
      <c r="Q19" s="64"/>
    </row>
    <row r="20" spans="1:17" ht="12.75">
      <c r="A20" t="s">
        <v>19</v>
      </c>
      <c r="B20" s="18" t="s">
        <v>33</v>
      </c>
      <c r="C20" s="18" t="s">
        <v>34</v>
      </c>
      <c r="D20" s="53">
        <v>0</v>
      </c>
      <c r="E20" s="35">
        <v>0.124</v>
      </c>
      <c r="F20" s="62">
        <v>0.558</v>
      </c>
      <c r="G20" s="53">
        <v>0</v>
      </c>
      <c r="H20" s="80">
        <v>0.600355</v>
      </c>
      <c r="I20" s="62">
        <v>2.5</v>
      </c>
      <c r="J20" s="62">
        <v>0.559</v>
      </c>
      <c r="K20" s="19"/>
      <c r="P20" s="24"/>
      <c r="Q20" s="64"/>
    </row>
    <row r="21" spans="1:17" ht="12.75">
      <c r="A21" t="s">
        <v>19</v>
      </c>
      <c r="B21" s="18" t="s">
        <v>35</v>
      </c>
      <c r="C21" s="18" t="s">
        <v>36</v>
      </c>
      <c r="D21" s="63">
        <v>5.06</v>
      </c>
      <c r="E21" s="35">
        <v>4.517</v>
      </c>
      <c r="F21" s="62">
        <v>5.145</v>
      </c>
      <c r="G21" s="53">
        <v>0</v>
      </c>
      <c r="H21" s="80">
        <v>3.17835</v>
      </c>
      <c r="I21" s="62">
        <v>0</v>
      </c>
      <c r="J21" s="62">
        <v>0.35</v>
      </c>
      <c r="P21" s="24"/>
      <c r="Q21" s="64"/>
    </row>
    <row r="22" spans="1:17" ht="12.75">
      <c r="A22" t="s">
        <v>19</v>
      </c>
      <c r="B22" s="18" t="s">
        <v>37</v>
      </c>
      <c r="C22" s="18" t="s">
        <v>38</v>
      </c>
      <c r="D22" s="63">
        <v>1.097</v>
      </c>
      <c r="E22" s="35">
        <v>0.9296</v>
      </c>
      <c r="F22" s="62">
        <v>1.0155</v>
      </c>
      <c r="G22" s="63">
        <v>11.4725</v>
      </c>
      <c r="H22" s="80">
        <v>11.477375</v>
      </c>
      <c r="I22" s="62">
        <v>8.723</v>
      </c>
      <c r="J22" s="62">
        <v>8.735</v>
      </c>
      <c r="P22" s="24"/>
      <c r="Q22" s="64"/>
    </row>
    <row r="23" spans="1:17" ht="12.75">
      <c r="A23" t="s">
        <v>19</v>
      </c>
      <c r="B23" s="18" t="s">
        <v>39</v>
      </c>
      <c r="C23" s="18" t="s">
        <v>40</v>
      </c>
      <c r="D23" s="53">
        <v>0</v>
      </c>
      <c r="E23" s="35">
        <v>0.111</v>
      </c>
      <c r="F23" s="62">
        <v>0</v>
      </c>
      <c r="G23" s="53">
        <v>0</v>
      </c>
      <c r="H23" s="73">
        <v>0</v>
      </c>
      <c r="I23" s="62">
        <v>0</v>
      </c>
      <c r="J23" s="62">
        <v>0</v>
      </c>
      <c r="O23" s="21"/>
      <c r="P23" s="24"/>
      <c r="Q23" s="64"/>
    </row>
    <row r="24" spans="1:17" ht="12.75">
      <c r="A24" t="s">
        <v>19</v>
      </c>
      <c r="B24" s="18" t="s">
        <v>41</v>
      </c>
      <c r="C24" s="18" t="s">
        <v>42</v>
      </c>
      <c r="D24" s="63">
        <v>0.8089999999999999</v>
      </c>
      <c r="E24" s="35">
        <v>0.7283</v>
      </c>
      <c r="F24" s="62">
        <v>0.6151</v>
      </c>
      <c r="G24" s="63">
        <v>19.2385</v>
      </c>
      <c r="H24" s="80">
        <v>19.246675</v>
      </c>
      <c r="I24" s="62">
        <v>18.77</v>
      </c>
      <c r="J24" s="62">
        <v>18.77</v>
      </c>
      <c r="P24" s="24"/>
      <c r="Q24" s="64"/>
    </row>
    <row r="25" spans="1:17" ht="12.75">
      <c r="A25" t="s">
        <v>19</v>
      </c>
      <c r="B25" s="18" t="s">
        <v>43</v>
      </c>
      <c r="C25" s="18" t="s">
        <v>44</v>
      </c>
      <c r="D25" s="63">
        <v>79.729</v>
      </c>
      <c r="E25" s="35">
        <v>80.012</v>
      </c>
      <c r="F25" s="62">
        <v>52.65</v>
      </c>
      <c r="G25" s="63">
        <v>152.3195</v>
      </c>
      <c r="H25" s="80">
        <v>152.384225</v>
      </c>
      <c r="I25" s="62">
        <v>152.38</v>
      </c>
      <c r="J25" s="62">
        <v>150.89</v>
      </c>
      <c r="P25" s="24"/>
      <c r="Q25" s="64"/>
    </row>
    <row r="26" spans="2:17" ht="12.75">
      <c r="B26" s="18" t="s">
        <v>45</v>
      </c>
      <c r="C26" s="18"/>
      <c r="D26" s="63">
        <v>1.2822</v>
      </c>
      <c r="E26" s="69" t="s">
        <v>46</v>
      </c>
      <c r="F26" s="62">
        <f>0.133+0.107</f>
        <v>0.24</v>
      </c>
      <c r="G26" s="63">
        <v>5.8951</v>
      </c>
      <c r="H26" s="73">
        <v>0</v>
      </c>
      <c r="I26" s="62" t="s">
        <v>46</v>
      </c>
      <c r="J26" s="62">
        <v>0.0062</v>
      </c>
      <c r="K26" s="19"/>
      <c r="P26" s="24"/>
      <c r="Q26" s="64"/>
    </row>
    <row r="27" spans="1:17" ht="12.75">
      <c r="A27" s="12"/>
      <c r="B27" s="14" t="s">
        <v>19</v>
      </c>
      <c r="C27" s="14" t="s">
        <v>47</v>
      </c>
      <c r="D27" s="54">
        <f aca="true" t="shared" si="1" ref="D27:J27">SUM(D14:D26)</f>
        <v>103.50240000000001</v>
      </c>
      <c r="E27" s="54">
        <f t="shared" si="1"/>
        <v>102.708392</v>
      </c>
      <c r="F27" s="25">
        <f t="shared" si="1"/>
        <v>76.49649999999998</v>
      </c>
      <c r="G27" s="54">
        <f t="shared" si="1"/>
        <v>247.78573780000002</v>
      </c>
      <c r="H27" s="78">
        <f t="shared" si="1"/>
        <v>245.43925</v>
      </c>
      <c r="I27" s="25">
        <f t="shared" si="1"/>
        <v>240.745</v>
      </c>
      <c r="J27" s="25">
        <f t="shared" si="1"/>
        <v>246.86619999999996</v>
      </c>
      <c r="K27" s="23"/>
      <c r="P27" s="24"/>
      <c r="Q27" s="64"/>
    </row>
    <row r="28" spans="1:17" ht="12.75">
      <c r="A28" s="12"/>
      <c r="B28" s="14"/>
      <c r="C28" s="14"/>
      <c r="D28" s="54"/>
      <c r="E28" s="54"/>
      <c r="F28" s="25"/>
      <c r="G28" s="54"/>
      <c r="H28" s="78"/>
      <c r="I28" s="54"/>
      <c r="J28" s="25"/>
      <c r="K28" s="23"/>
      <c r="P28" s="24"/>
      <c r="Q28" s="64"/>
    </row>
    <row r="29" spans="1:17" ht="12.75">
      <c r="A29" t="s">
        <v>77</v>
      </c>
      <c r="B29" s="18" t="s">
        <v>78</v>
      </c>
      <c r="C29" s="18" t="s">
        <v>79</v>
      </c>
      <c r="D29" s="53">
        <v>0</v>
      </c>
      <c r="E29" s="35">
        <v>0.19813</v>
      </c>
      <c r="F29" s="62">
        <v>0.1952</v>
      </c>
      <c r="G29" s="53">
        <v>0</v>
      </c>
      <c r="H29" s="80">
        <v>0.07063</v>
      </c>
      <c r="I29" s="62">
        <v>0.03</v>
      </c>
      <c r="J29" s="62">
        <v>0.173</v>
      </c>
      <c r="P29" s="24"/>
      <c r="Q29" s="64"/>
    </row>
    <row r="30" spans="1:17" ht="12.75">
      <c r="A30" t="s">
        <v>48</v>
      </c>
      <c r="B30" s="18" t="s">
        <v>49</v>
      </c>
      <c r="C30" s="18" t="s">
        <v>50</v>
      </c>
      <c r="D30" s="53">
        <v>0</v>
      </c>
      <c r="E30" s="35">
        <v>0.05</v>
      </c>
      <c r="F30" s="62">
        <v>0.0739</v>
      </c>
      <c r="G30" s="53">
        <v>0</v>
      </c>
      <c r="H30" s="80">
        <v>0.741615</v>
      </c>
      <c r="I30" s="62">
        <v>0.57</v>
      </c>
      <c r="J30" s="62">
        <v>0.8476</v>
      </c>
      <c r="P30" s="24"/>
      <c r="Q30" s="64"/>
    </row>
    <row r="31" spans="1:17" ht="12.75">
      <c r="A31" t="s">
        <v>77</v>
      </c>
      <c r="B31" s="18" t="s">
        <v>84</v>
      </c>
      <c r="C31" s="18" t="s">
        <v>85</v>
      </c>
      <c r="D31" s="53">
        <v>0</v>
      </c>
      <c r="E31" s="35">
        <v>0.015</v>
      </c>
      <c r="F31" s="62">
        <v>0.0018</v>
      </c>
      <c r="G31" s="53">
        <v>0</v>
      </c>
      <c r="H31" s="80">
        <v>0.14126</v>
      </c>
      <c r="I31" s="62">
        <v>0.2</v>
      </c>
      <c r="J31" s="62">
        <v>0.0738</v>
      </c>
      <c r="P31" s="24"/>
      <c r="Q31" s="64"/>
    </row>
    <row r="32" spans="1:17" ht="12.75">
      <c r="A32" t="s">
        <v>48</v>
      </c>
      <c r="B32" s="18" t="s">
        <v>51</v>
      </c>
      <c r="C32" s="18" t="s">
        <v>52</v>
      </c>
      <c r="D32" s="53">
        <v>0</v>
      </c>
      <c r="E32" s="35">
        <v>0.07432</v>
      </c>
      <c r="F32" s="62">
        <v>0.063</v>
      </c>
      <c r="G32" s="53">
        <v>0</v>
      </c>
      <c r="H32" s="80">
        <v>0.9535049999999999</v>
      </c>
      <c r="I32" s="62">
        <v>1.052</v>
      </c>
      <c r="J32" s="62">
        <v>1.052</v>
      </c>
      <c r="P32" s="40"/>
      <c r="Q32" s="64"/>
    </row>
    <row r="33" spans="1:17" ht="12.75">
      <c r="A33" t="s">
        <v>77</v>
      </c>
      <c r="B33" s="18" t="s">
        <v>86</v>
      </c>
      <c r="C33" s="18" t="s">
        <v>87</v>
      </c>
      <c r="D33" s="53">
        <v>0</v>
      </c>
      <c r="E33" s="35">
        <v>0.015</v>
      </c>
      <c r="F33" s="62">
        <v>0.0224</v>
      </c>
      <c r="G33" s="53">
        <v>0</v>
      </c>
      <c r="H33" s="80">
        <v>0.105945</v>
      </c>
      <c r="I33" s="62">
        <v>0.14</v>
      </c>
      <c r="J33" s="62">
        <v>0.1413</v>
      </c>
      <c r="P33" s="24"/>
      <c r="Q33" s="64"/>
    </row>
    <row r="34" spans="1:17" ht="12.75">
      <c r="A34" t="s">
        <v>48</v>
      </c>
      <c r="B34" s="18" t="s">
        <v>53</v>
      </c>
      <c r="C34" s="18" t="s">
        <v>54</v>
      </c>
      <c r="D34" s="63">
        <v>1.2754287</v>
      </c>
      <c r="E34" s="35">
        <v>1.277</v>
      </c>
      <c r="F34" s="62">
        <v>1.277</v>
      </c>
      <c r="G34" s="63">
        <v>2.4004</v>
      </c>
      <c r="H34" s="80">
        <v>4.3084299999999995</v>
      </c>
      <c r="I34" s="62">
        <v>2.542</v>
      </c>
      <c r="J34" s="62">
        <v>2.542</v>
      </c>
      <c r="P34" s="40"/>
      <c r="Q34" s="64"/>
    </row>
    <row r="35" spans="1:17" ht="12.75">
      <c r="A35" t="s">
        <v>48</v>
      </c>
      <c r="B35" s="18" t="s">
        <v>55</v>
      </c>
      <c r="C35" s="18" t="s">
        <v>56</v>
      </c>
      <c r="D35" s="53">
        <v>0</v>
      </c>
      <c r="E35" s="35">
        <v>0.1215</v>
      </c>
      <c r="F35" s="62">
        <v>0.123</v>
      </c>
      <c r="G35" s="53">
        <v>0</v>
      </c>
      <c r="H35" s="80">
        <v>0.247205</v>
      </c>
      <c r="I35" s="62">
        <v>0.341</v>
      </c>
      <c r="J35" s="62">
        <v>0.3415</v>
      </c>
      <c r="P35" s="20"/>
      <c r="Q35" s="20"/>
    </row>
    <row r="36" spans="1:17" ht="12.75">
      <c r="A36" t="s">
        <v>48</v>
      </c>
      <c r="B36" s="18" t="s">
        <v>57</v>
      </c>
      <c r="C36" s="18" t="s">
        <v>58</v>
      </c>
      <c r="D36" s="53">
        <v>0</v>
      </c>
      <c r="E36" s="35">
        <v>0.367</v>
      </c>
      <c r="F36" s="62">
        <v>0.1994</v>
      </c>
      <c r="G36" s="63">
        <v>6.6011</v>
      </c>
      <c r="H36" s="80">
        <v>6.603905</v>
      </c>
      <c r="I36" s="62">
        <v>9</v>
      </c>
      <c r="J36" s="62">
        <v>6.6038</v>
      </c>
      <c r="P36" s="20"/>
      <c r="Q36" s="20"/>
    </row>
    <row r="37" spans="1:12" ht="12.75">
      <c r="A37" t="s">
        <v>48</v>
      </c>
      <c r="B37" s="18" t="s">
        <v>59</v>
      </c>
      <c r="C37" s="18" t="s">
        <v>60</v>
      </c>
      <c r="D37" s="53">
        <v>0</v>
      </c>
      <c r="E37" s="35">
        <v>0.005</v>
      </c>
      <c r="F37" s="62">
        <v>0</v>
      </c>
      <c r="G37" s="53">
        <v>0</v>
      </c>
      <c r="H37" s="80">
        <v>0.035315</v>
      </c>
      <c r="I37" s="62">
        <v>0.035</v>
      </c>
      <c r="J37" s="62">
        <v>0</v>
      </c>
      <c r="L37" s="45"/>
    </row>
    <row r="38" spans="1:14" ht="12.75">
      <c r="A38" t="s">
        <v>77</v>
      </c>
      <c r="B38" s="18" t="s">
        <v>90</v>
      </c>
      <c r="C38" s="18" t="s">
        <v>91</v>
      </c>
      <c r="D38" s="53">
        <v>0</v>
      </c>
      <c r="E38" s="35">
        <v>0.02018</v>
      </c>
      <c r="F38" s="62">
        <v>0.1271</v>
      </c>
      <c r="G38" s="53">
        <v>0</v>
      </c>
      <c r="H38" s="80">
        <v>0.812245</v>
      </c>
      <c r="I38" s="62">
        <v>0.286</v>
      </c>
      <c r="J38" s="62">
        <v>2.2601</v>
      </c>
      <c r="L38" s="45"/>
      <c r="N38" s="20"/>
    </row>
    <row r="39" spans="1:14" ht="12.75">
      <c r="A39" t="s">
        <v>48</v>
      </c>
      <c r="B39" s="18" t="s">
        <v>61</v>
      </c>
      <c r="C39" s="18" t="s">
        <v>62</v>
      </c>
      <c r="D39" s="53">
        <v>0</v>
      </c>
      <c r="E39" s="69">
        <v>0</v>
      </c>
      <c r="F39" s="62">
        <v>0</v>
      </c>
      <c r="G39" s="53">
        <v>0</v>
      </c>
      <c r="H39" s="80">
        <v>1.20071</v>
      </c>
      <c r="I39" s="62">
        <v>0.35</v>
      </c>
      <c r="J39" s="62">
        <v>0</v>
      </c>
      <c r="L39" s="46"/>
      <c r="N39" s="20"/>
    </row>
    <row r="40" spans="1:14" ht="12.75">
      <c r="A40" t="s">
        <v>48</v>
      </c>
      <c r="B40" s="18" t="s">
        <v>63</v>
      </c>
      <c r="C40" s="18" t="s">
        <v>64</v>
      </c>
      <c r="D40" s="63">
        <v>0.73104289</v>
      </c>
      <c r="E40" s="35">
        <v>0.6</v>
      </c>
      <c r="F40" s="62">
        <v>0.768</v>
      </c>
      <c r="G40" s="63">
        <v>5.9304</v>
      </c>
      <c r="H40" s="80">
        <v>4.131855</v>
      </c>
      <c r="I40" s="62">
        <v>5.8</v>
      </c>
      <c r="J40" s="62">
        <v>6.0035</v>
      </c>
      <c r="L40" s="45"/>
      <c r="N40" s="20"/>
    </row>
    <row r="41" spans="1:12" ht="12.75">
      <c r="A41" t="s">
        <v>48</v>
      </c>
      <c r="B41" s="18" t="s">
        <v>65</v>
      </c>
      <c r="C41" s="18" t="s">
        <v>66</v>
      </c>
      <c r="D41" s="53">
        <v>0</v>
      </c>
      <c r="E41" s="35">
        <v>0.1</v>
      </c>
      <c r="F41" s="62">
        <v>0.2258</v>
      </c>
      <c r="G41" s="63">
        <v>49.5965</v>
      </c>
      <c r="H41" s="80">
        <v>48.981905</v>
      </c>
      <c r="I41" s="62">
        <v>50</v>
      </c>
      <c r="J41" s="62">
        <v>50.5</v>
      </c>
      <c r="L41" s="24"/>
    </row>
    <row r="42" spans="1:12" ht="12.75">
      <c r="A42" t="s">
        <v>48</v>
      </c>
      <c r="B42" s="18" t="s">
        <v>67</v>
      </c>
      <c r="C42" s="18" t="s">
        <v>68</v>
      </c>
      <c r="D42" s="63">
        <v>9.691349</v>
      </c>
      <c r="E42" s="35">
        <v>7.8493</v>
      </c>
      <c r="F42" s="62">
        <v>8.033</v>
      </c>
      <c r="G42" s="63">
        <v>84.89649999999999</v>
      </c>
      <c r="H42" s="80">
        <v>109.75901999999999</v>
      </c>
      <c r="I42" s="62">
        <v>82.32</v>
      </c>
      <c r="J42" s="62">
        <v>83.2721</v>
      </c>
      <c r="L42" s="24"/>
    </row>
    <row r="43" spans="1:14" ht="12.75">
      <c r="A43" t="s">
        <v>77</v>
      </c>
      <c r="B43" s="18" t="s">
        <v>94</v>
      </c>
      <c r="C43" s="18" t="s">
        <v>95</v>
      </c>
      <c r="D43" s="53">
        <v>0</v>
      </c>
      <c r="E43" s="35">
        <v>0.096375</v>
      </c>
      <c r="F43" s="62">
        <v>0.2762</v>
      </c>
      <c r="G43" s="63">
        <v>3.8476999999999997</v>
      </c>
      <c r="H43" s="80">
        <v>3.849335</v>
      </c>
      <c r="I43" s="62">
        <v>5.82</v>
      </c>
      <c r="J43" s="62">
        <v>5.1318</v>
      </c>
      <c r="L43" s="24"/>
      <c r="N43" s="20"/>
    </row>
    <row r="44" spans="1:15" ht="12.75">
      <c r="A44" t="s">
        <v>77</v>
      </c>
      <c r="B44" s="18" t="s">
        <v>96</v>
      </c>
      <c r="C44" s="18" t="s">
        <v>97</v>
      </c>
      <c r="D44" s="63">
        <v>0.4682</v>
      </c>
      <c r="E44" s="69">
        <v>0.6</v>
      </c>
      <c r="F44" s="62">
        <v>0.448</v>
      </c>
      <c r="G44" s="63">
        <v>22.1684</v>
      </c>
      <c r="H44" s="80">
        <v>22.17782</v>
      </c>
      <c r="I44" s="62">
        <v>2.225</v>
      </c>
      <c r="J44" s="62">
        <v>4.4762</v>
      </c>
      <c r="L44" s="40"/>
      <c r="N44" s="20"/>
      <c r="O44" s="21"/>
    </row>
    <row r="45" spans="1:14" ht="12.75">
      <c r="A45" t="s">
        <v>48</v>
      </c>
      <c r="B45" s="18" t="s">
        <v>225</v>
      </c>
      <c r="C45" s="18" t="s">
        <v>75</v>
      </c>
      <c r="D45" s="53">
        <v>0</v>
      </c>
      <c r="E45" s="35">
        <v>0.0775</v>
      </c>
      <c r="F45" s="62">
        <v>0</v>
      </c>
      <c r="G45" s="53">
        <v>0</v>
      </c>
      <c r="H45" s="80">
        <v>1.4125999999999999</v>
      </c>
      <c r="I45" s="62">
        <v>1.7</v>
      </c>
      <c r="J45" s="62">
        <v>0</v>
      </c>
      <c r="L45" s="24"/>
      <c r="M45" s="67"/>
      <c r="N45" s="20"/>
    </row>
    <row r="46" spans="1:14" ht="12.75">
      <c r="A46" t="s">
        <v>77</v>
      </c>
      <c r="B46" s="18" t="s">
        <v>100</v>
      </c>
      <c r="C46" s="18" t="s">
        <v>101</v>
      </c>
      <c r="D46" s="53">
        <v>0</v>
      </c>
      <c r="E46" s="69">
        <v>0.009</v>
      </c>
      <c r="F46" s="62">
        <v>0</v>
      </c>
      <c r="G46" s="53">
        <v>0</v>
      </c>
      <c r="H46" s="80">
        <v>0.49441</v>
      </c>
      <c r="I46" s="62">
        <v>0.5</v>
      </c>
      <c r="J46" s="62">
        <v>0</v>
      </c>
      <c r="L46" s="41"/>
      <c r="M46" s="66"/>
      <c r="N46" s="20"/>
    </row>
    <row r="47" spans="1:14" ht="12.75">
      <c r="A47" t="s">
        <v>48</v>
      </c>
      <c r="B47" s="18" t="s">
        <v>69</v>
      </c>
      <c r="C47" s="18" t="s">
        <v>70</v>
      </c>
      <c r="D47" s="53">
        <v>0</v>
      </c>
      <c r="E47" s="35">
        <v>0.15</v>
      </c>
      <c r="F47" s="62">
        <v>0</v>
      </c>
      <c r="G47" s="53">
        <v>0</v>
      </c>
      <c r="H47" s="73">
        <v>0</v>
      </c>
      <c r="I47" s="62">
        <v>0.09</v>
      </c>
      <c r="J47" s="62">
        <v>0</v>
      </c>
      <c r="N47" s="20"/>
    </row>
    <row r="48" spans="1:14" ht="12.75">
      <c r="A48" t="s">
        <v>48</v>
      </c>
      <c r="B48" s="18" t="s">
        <v>71</v>
      </c>
      <c r="C48" s="18" t="s">
        <v>72</v>
      </c>
      <c r="D48" s="53">
        <v>0</v>
      </c>
      <c r="E48" s="35">
        <v>0.3</v>
      </c>
      <c r="F48" s="62">
        <v>0.2813</v>
      </c>
      <c r="G48" s="53">
        <v>0</v>
      </c>
      <c r="H48" s="80">
        <v>0.14126</v>
      </c>
      <c r="I48" s="62">
        <v>0.3</v>
      </c>
      <c r="J48" s="62">
        <v>0.2472</v>
      </c>
      <c r="N48" s="20"/>
    </row>
    <row r="49" spans="1:14" ht="12.75">
      <c r="A49" t="s">
        <v>48</v>
      </c>
      <c r="B49" s="18" t="s">
        <v>73</v>
      </c>
      <c r="C49" s="18" t="s">
        <v>74</v>
      </c>
      <c r="D49" s="63">
        <v>3.9975</v>
      </c>
      <c r="E49" s="35">
        <v>3.875</v>
      </c>
      <c r="F49" s="62">
        <v>3.75</v>
      </c>
      <c r="G49" s="63">
        <v>18.7443</v>
      </c>
      <c r="H49" s="80">
        <v>28.252</v>
      </c>
      <c r="I49" s="62">
        <v>17</v>
      </c>
      <c r="J49" s="62">
        <v>17.82</v>
      </c>
      <c r="N49" s="20"/>
    </row>
    <row r="50" spans="2:15" s="55" customFormat="1" ht="12.75">
      <c r="B50" s="60" t="s">
        <v>224</v>
      </c>
      <c r="C50" s="60"/>
      <c r="D50" s="52">
        <v>1.4821</v>
      </c>
      <c r="E50" s="69" t="s">
        <v>46</v>
      </c>
      <c r="F50" s="52">
        <f>0.0146+0.1003</f>
        <v>0.1149</v>
      </c>
      <c r="G50" s="75">
        <v>6.356</v>
      </c>
      <c r="H50" s="62" t="s">
        <v>46</v>
      </c>
      <c r="I50" s="62" t="s">
        <v>46</v>
      </c>
      <c r="J50" s="52">
        <f>0.56+0.715</f>
        <v>1.275</v>
      </c>
      <c r="L50" s="39"/>
      <c r="M50" s="39"/>
      <c r="N50" s="50"/>
      <c r="O50" s="70"/>
    </row>
    <row r="51" spans="1:14" ht="12.75">
      <c r="A51" s="12"/>
      <c r="B51" s="14" t="s">
        <v>221</v>
      </c>
      <c r="C51" s="14" t="s">
        <v>76</v>
      </c>
      <c r="D51" s="54">
        <f aca="true" t="shared" si="2" ref="D51:J51">SUM(D29:D50)</f>
        <v>17.64562059</v>
      </c>
      <c r="E51" s="54">
        <f t="shared" si="2"/>
        <v>15.800305000000002</v>
      </c>
      <c r="F51" s="54">
        <f t="shared" si="2"/>
        <v>15.979999999999999</v>
      </c>
      <c r="G51" s="54">
        <f t="shared" si="2"/>
        <v>200.54129999999998</v>
      </c>
      <c r="H51" s="81">
        <f t="shared" si="2"/>
        <v>234.42096999999998</v>
      </c>
      <c r="I51" s="54">
        <f t="shared" si="2"/>
        <v>180.301</v>
      </c>
      <c r="J51" s="54">
        <f t="shared" si="2"/>
        <v>182.7609</v>
      </c>
      <c r="K51" s="23"/>
      <c r="N51" s="48"/>
    </row>
    <row r="52" spans="4:15" ht="12.75">
      <c r="D52" s="71"/>
      <c r="E52" s="71"/>
      <c r="F52" s="71"/>
      <c r="G52" s="71"/>
      <c r="H52" s="82"/>
      <c r="I52" s="71"/>
      <c r="J52" s="71"/>
      <c r="N52" s="50"/>
      <c r="O52"/>
    </row>
    <row r="53" spans="1:14" ht="12.75">
      <c r="A53" t="s">
        <v>77</v>
      </c>
      <c r="B53" s="18" t="s">
        <v>80</v>
      </c>
      <c r="C53" s="18" t="s">
        <v>81</v>
      </c>
      <c r="D53" s="74">
        <v>0</v>
      </c>
      <c r="E53" s="69">
        <v>0</v>
      </c>
      <c r="F53" s="62">
        <v>0</v>
      </c>
      <c r="G53" s="62">
        <v>0</v>
      </c>
      <c r="H53" s="77">
        <v>6.21544</v>
      </c>
      <c r="I53" s="62" t="s">
        <v>24</v>
      </c>
      <c r="J53" s="62">
        <v>0</v>
      </c>
      <c r="N53" s="20"/>
    </row>
    <row r="54" spans="1:14" ht="12.75">
      <c r="A54" t="s">
        <v>77</v>
      </c>
      <c r="B54" s="18" t="s">
        <v>82</v>
      </c>
      <c r="C54" s="18" t="s">
        <v>83</v>
      </c>
      <c r="D54" s="63">
        <v>7</v>
      </c>
      <c r="E54" s="35">
        <v>7</v>
      </c>
      <c r="F54" s="62">
        <v>0</v>
      </c>
      <c r="G54" s="63">
        <v>48.361</v>
      </c>
      <c r="H54" s="77">
        <v>48.38155</v>
      </c>
      <c r="I54" s="62">
        <v>30</v>
      </c>
      <c r="J54" s="62">
        <v>0</v>
      </c>
      <c r="N54" s="20"/>
    </row>
    <row r="55" spans="1:14" ht="12.75">
      <c r="A55" t="s">
        <v>77</v>
      </c>
      <c r="B55" s="18" t="s">
        <v>88</v>
      </c>
      <c r="C55" s="18" t="s">
        <v>89</v>
      </c>
      <c r="D55" s="53">
        <v>0</v>
      </c>
      <c r="E55" s="35">
        <v>0.035</v>
      </c>
      <c r="F55" s="62">
        <v>0</v>
      </c>
      <c r="G55" s="53">
        <v>0</v>
      </c>
      <c r="H55" s="62">
        <v>0</v>
      </c>
      <c r="I55" s="62">
        <v>0.3</v>
      </c>
      <c r="J55" s="62">
        <v>0</v>
      </c>
      <c r="N55" s="20"/>
    </row>
    <row r="56" spans="1:14" ht="12.75">
      <c r="A56" t="s">
        <v>77</v>
      </c>
      <c r="B56" s="18" t="s">
        <v>92</v>
      </c>
      <c r="C56" s="18" t="s">
        <v>93</v>
      </c>
      <c r="D56" s="63">
        <v>39.62</v>
      </c>
      <c r="E56" s="69">
        <v>30</v>
      </c>
      <c r="F56" s="62">
        <v>0</v>
      </c>
      <c r="G56" s="63">
        <v>105.9</v>
      </c>
      <c r="H56" s="83">
        <v>67.0985</v>
      </c>
      <c r="I56" s="62">
        <v>100</v>
      </c>
      <c r="J56" s="62">
        <v>0</v>
      </c>
      <c r="N56" s="20"/>
    </row>
    <row r="57" spans="1:15" ht="12.75">
      <c r="A57" t="s">
        <v>77</v>
      </c>
      <c r="B57" s="18" t="s">
        <v>98</v>
      </c>
      <c r="C57" s="18" t="s">
        <v>99</v>
      </c>
      <c r="D57" s="63">
        <v>74.43647605</v>
      </c>
      <c r="E57" s="69">
        <v>60</v>
      </c>
      <c r="F57" s="62">
        <v>74.4</v>
      </c>
      <c r="G57" s="63">
        <v>1688.0459999999998</v>
      </c>
      <c r="H57" s="77">
        <v>1688.7633</v>
      </c>
      <c r="I57" s="62">
        <v>1680</v>
      </c>
      <c r="J57" s="62">
        <v>1688.7489</v>
      </c>
      <c r="O57" s="21"/>
    </row>
    <row r="58" spans="1:10" ht="12.75">
      <c r="A58" t="s">
        <v>77</v>
      </c>
      <c r="B58" s="18" t="s">
        <v>102</v>
      </c>
      <c r="C58" s="18" t="s">
        <v>103</v>
      </c>
      <c r="D58" s="63">
        <v>0.546</v>
      </c>
      <c r="E58" s="69">
        <v>0.6</v>
      </c>
      <c r="F58" s="62">
        <v>0</v>
      </c>
      <c r="G58" s="63">
        <v>102.37</v>
      </c>
      <c r="H58" s="80">
        <v>102.4135</v>
      </c>
      <c r="I58" s="62">
        <v>100</v>
      </c>
      <c r="J58" s="62">
        <v>0</v>
      </c>
    </row>
    <row r="59" spans="1:10" ht="12.75">
      <c r="A59" t="s">
        <v>77</v>
      </c>
      <c r="B59" s="18" t="s">
        <v>104</v>
      </c>
      <c r="C59" s="18" t="s">
        <v>105</v>
      </c>
      <c r="D59" s="53">
        <v>0</v>
      </c>
      <c r="E59" s="69">
        <v>0.395</v>
      </c>
      <c r="F59" s="62">
        <v>0</v>
      </c>
      <c r="G59" s="63">
        <v>39.006499999999996</v>
      </c>
      <c r="H59" s="80">
        <v>39.023075</v>
      </c>
      <c r="I59" s="62">
        <v>39</v>
      </c>
      <c r="J59" s="62">
        <v>0</v>
      </c>
    </row>
    <row r="60" spans="1:10" ht="12.75">
      <c r="A60" t="s">
        <v>77</v>
      </c>
      <c r="B60" s="18" t="s">
        <v>106</v>
      </c>
      <c r="C60" s="18" t="s">
        <v>107</v>
      </c>
      <c r="D60" s="63">
        <v>0.594</v>
      </c>
      <c r="E60" s="69">
        <v>0.594</v>
      </c>
      <c r="F60" s="62">
        <v>0</v>
      </c>
      <c r="G60" s="63">
        <v>65.305</v>
      </c>
      <c r="H60" s="80">
        <v>65.33275</v>
      </c>
      <c r="I60" s="62">
        <v>65</v>
      </c>
      <c r="J60" s="62">
        <v>0</v>
      </c>
    </row>
    <row r="61" spans="2:15" s="55" customFormat="1" ht="12.75">
      <c r="B61" s="18" t="s">
        <v>45</v>
      </c>
      <c r="C61" s="60"/>
      <c r="D61" s="53">
        <v>0.692</v>
      </c>
      <c r="E61" s="69" t="s">
        <v>46</v>
      </c>
      <c r="F61" s="62">
        <v>48.8234</v>
      </c>
      <c r="G61" s="76">
        <v>9.358</v>
      </c>
      <c r="H61" s="80">
        <v>3.637445</v>
      </c>
      <c r="I61" s="62" t="s">
        <v>46</v>
      </c>
      <c r="J61" s="62">
        <v>351.9935</v>
      </c>
      <c r="L61" s="39"/>
      <c r="M61" s="39"/>
      <c r="O61" s="70"/>
    </row>
    <row r="62" spans="1:11" ht="12.75">
      <c r="A62" s="12"/>
      <c r="B62" s="14" t="s">
        <v>222</v>
      </c>
      <c r="C62" s="14" t="s">
        <v>108</v>
      </c>
      <c r="D62" s="54">
        <f aca="true" t="shared" si="3" ref="D62:J62">SUM(D53:D61)</f>
        <v>122.88847604999998</v>
      </c>
      <c r="E62" s="54">
        <f t="shared" si="3"/>
        <v>98.62399999999998</v>
      </c>
      <c r="F62" s="54">
        <f t="shared" si="3"/>
        <v>123.2234</v>
      </c>
      <c r="G62" s="54">
        <f t="shared" si="3"/>
        <v>2058.3464999999997</v>
      </c>
      <c r="H62" s="81">
        <f t="shared" si="3"/>
        <v>2020.8655600000004</v>
      </c>
      <c r="I62" s="54">
        <f t="shared" si="3"/>
        <v>2014.3</v>
      </c>
      <c r="J62" s="54">
        <f t="shared" si="3"/>
        <v>2040.7424</v>
      </c>
      <c r="K62" s="23"/>
    </row>
    <row r="63" spans="1:11" ht="12.75">
      <c r="A63" s="12"/>
      <c r="B63" s="14"/>
      <c r="C63" s="14"/>
      <c r="D63" s="25"/>
      <c r="E63" s="25"/>
      <c r="F63" s="25"/>
      <c r="G63" s="25"/>
      <c r="H63" s="78"/>
      <c r="I63" s="25"/>
      <c r="J63" s="25"/>
      <c r="K63" s="23"/>
    </row>
    <row r="64" spans="1:10" ht="12.75">
      <c r="A64" t="s">
        <v>109</v>
      </c>
      <c r="B64" s="18" t="s">
        <v>110</v>
      </c>
      <c r="C64" s="18" t="s">
        <v>111</v>
      </c>
      <c r="D64" s="53">
        <v>0</v>
      </c>
      <c r="E64" s="35">
        <v>0.12456</v>
      </c>
      <c r="F64" s="62">
        <v>0</v>
      </c>
      <c r="G64" s="63">
        <v>3.1769999999999996</v>
      </c>
      <c r="H64" s="80">
        <v>3.17835</v>
      </c>
      <c r="I64" s="62">
        <v>3.25</v>
      </c>
      <c r="J64" s="62">
        <v>0</v>
      </c>
    </row>
    <row r="65" spans="1:10" ht="12.75">
      <c r="A65" t="s">
        <v>109</v>
      </c>
      <c r="B65" s="18" t="s">
        <v>112</v>
      </c>
      <c r="C65" s="18" t="s">
        <v>113</v>
      </c>
      <c r="D65" s="63">
        <v>137.49</v>
      </c>
      <c r="E65" s="35">
        <v>136.27</v>
      </c>
      <c r="F65" s="62">
        <v>131.5</v>
      </c>
      <c r="G65" s="63">
        <v>943.9219999999999</v>
      </c>
      <c r="H65" s="80">
        <v>974.694</v>
      </c>
      <c r="I65" s="62">
        <v>974</v>
      </c>
      <c r="J65" s="62">
        <v>965</v>
      </c>
    </row>
    <row r="66" spans="1:10" ht="12.75">
      <c r="A66" t="s">
        <v>109</v>
      </c>
      <c r="B66" s="18" t="s">
        <v>114</v>
      </c>
      <c r="C66" s="18" t="s">
        <v>115</v>
      </c>
      <c r="D66" s="63">
        <v>115</v>
      </c>
      <c r="E66" s="35">
        <v>115</v>
      </c>
      <c r="F66" s="62">
        <v>115</v>
      </c>
      <c r="G66" s="63">
        <v>111.90099999999998</v>
      </c>
      <c r="H66" s="80">
        <v>111.94855</v>
      </c>
      <c r="I66" s="62">
        <v>112</v>
      </c>
      <c r="J66" s="62">
        <v>84</v>
      </c>
    </row>
    <row r="67" spans="1:10" ht="12.75">
      <c r="A67" t="s">
        <v>109</v>
      </c>
      <c r="B67" s="18" t="s">
        <v>116</v>
      </c>
      <c r="C67" s="18" t="s">
        <v>117</v>
      </c>
      <c r="D67" s="53">
        <v>0</v>
      </c>
      <c r="E67" s="35">
        <v>0.00196</v>
      </c>
      <c r="F67" s="62">
        <v>0</v>
      </c>
      <c r="G67" s="53">
        <v>0</v>
      </c>
      <c r="H67" s="80">
        <v>1.62449</v>
      </c>
      <c r="I67" s="62">
        <v>1.275</v>
      </c>
      <c r="J67" s="62">
        <v>0</v>
      </c>
    </row>
    <row r="68" spans="1:10" ht="12.75">
      <c r="A68" t="s">
        <v>109</v>
      </c>
      <c r="B68" s="18" t="s">
        <v>118</v>
      </c>
      <c r="C68" s="18" t="s">
        <v>119</v>
      </c>
      <c r="D68" s="53">
        <v>0</v>
      </c>
      <c r="E68" s="35">
        <v>0.001</v>
      </c>
      <c r="F68" s="62">
        <v>0</v>
      </c>
      <c r="G68" s="53">
        <v>0</v>
      </c>
      <c r="H68" s="80">
        <v>0.21189</v>
      </c>
      <c r="I68" s="62">
        <v>0.213</v>
      </c>
      <c r="J68" s="62">
        <v>0</v>
      </c>
    </row>
    <row r="69" spans="1:10" ht="13.5">
      <c r="A69" t="s">
        <v>109</v>
      </c>
      <c r="B69" s="18" t="s">
        <v>120</v>
      </c>
      <c r="C69" s="18" t="s">
        <v>121</v>
      </c>
      <c r="D69" s="63">
        <v>101.5</v>
      </c>
      <c r="E69" s="35">
        <f>99+2.5</f>
        <v>101.5</v>
      </c>
      <c r="F69" s="62">
        <f>98.5+2.375</f>
        <v>100.875</v>
      </c>
      <c r="G69" s="63">
        <v>55.4916</v>
      </c>
      <c r="H69" s="80">
        <v>55.51518</v>
      </c>
      <c r="I69" s="62">
        <f>54.5+0.5</f>
        <v>55</v>
      </c>
      <c r="J69" s="62">
        <f>53+4</f>
        <v>57</v>
      </c>
    </row>
    <row r="70" spans="1:10" ht="12.75">
      <c r="A70" t="s">
        <v>109</v>
      </c>
      <c r="B70" s="18" t="s">
        <v>122</v>
      </c>
      <c r="C70" s="18" t="s">
        <v>123</v>
      </c>
      <c r="D70" s="63">
        <v>5.572</v>
      </c>
      <c r="E70" s="35">
        <v>5.5</v>
      </c>
      <c r="F70" s="62">
        <v>4.79</v>
      </c>
      <c r="G70" s="63">
        <v>35.1235</v>
      </c>
      <c r="H70" s="80">
        <v>35.138425</v>
      </c>
      <c r="I70" s="62">
        <v>30</v>
      </c>
      <c r="J70" s="62">
        <v>27.055</v>
      </c>
    </row>
    <row r="71" spans="1:10" ht="12.75">
      <c r="A71" t="s">
        <v>109</v>
      </c>
      <c r="B71" s="18" t="s">
        <v>124</v>
      </c>
      <c r="C71" s="18" t="s">
        <v>125</v>
      </c>
      <c r="D71" s="63">
        <v>15.207</v>
      </c>
      <c r="E71" s="35">
        <v>15.207</v>
      </c>
      <c r="F71" s="62">
        <v>20.346</v>
      </c>
      <c r="G71" s="63">
        <v>910.1399</v>
      </c>
      <c r="H71" s="80">
        <v>910.526645</v>
      </c>
      <c r="I71" s="62">
        <v>910.5</v>
      </c>
      <c r="J71" s="62">
        <v>906</v>
      </c>
    </row>
    <row r="72" spans="1:10" ht="13.5">
      <c r="A72" t="s">
        <v>109</v>
      </c>
      <c r="B72" s="18" t="s">
        <v>126</v>
      </c>
      <c r="C72" s="18" t="s">
        <v>127</v>
      </c>
      <c r="D72" s="63">
        <v>264.211</v>
      </c>
      <c r="E72" s="35">
        <f>259.8+2.5</f>
        <v>262.3</v>
      </c>
      <c r="F72" s="62">
        <f>259.8+2.375</f>
        <v>262.175</v>
      </c>
      <c r="G72" s="63">
        <v>243.57</v>
      </c>
      <c r="H72" s="80">
        <v>243.6735</v>
      </c>
      <c r="I72" s="62">
        <f>239.5+0.5</f>
        <v>240</v>
      </c>
      <c r="J72" s="62">
        <f>239.5+4</f>
        <v>243.5</v>
      </c>
    </row>
    <row r="73" spans="1:12" ht="12.75">
      <c r="A73" t="s">
        <v>109</v>
      </c>
      <c r="B73" s="18" t="s">
        <v>128</v>
      </c>
      <c r="C73" s="18" t="s">
        <v>129</v>
      </c>
      <c r="D73" s="63">
        <v>3</v>
      </c>
      <c r="E73" s="35">
        <v>2.5</v>
      </c>
      <c r="F73" s="62">
        <v>3</v>
      </c>
      <c r="G73" s="63">
        <v>10.943</v>
      </c>
      <c r="H73" s="80">
        <v>10.94765</v>
      </c>
      <c r="I73" s="62">
        <v>8.5</v>
      </c>
      <c r="J73" s="62">
        <v>12.7584</v>
      </c>
      <c r="L73" s="45"/>
    </row>
    <row r="74" spans="1:15" ht="12.75">
      <c r="A74" t="s">
        <v>109</v>
      </c>
      <c r="B74" s="18" t="s">
        <v>130</v>
      </c>
      <c r="C74" s="18" t="s">
        <v>131</v>
      </c>
      <c r="D74" s="63">
        <v>97.8</v>
      </c>
      <c r="E74" s="35">
        <f>92.2+4+0.1+1.5</f>
        <v>97.8</v>
      </c>
      <c r="F74" s="62">
        <f>68.7+1.55</f>
        <v>70.25</v>
      </c>
      <c r="G74" s="63">
        <v>213.03549999999998</v>
      </c>
      <c r="H74" s="80">
        <v>214.185475</v>
      </c>
      <c r="I74" s="62">
        <f>198.5+4+1.2+10.7</f>
        <v>214.39999999999998</v>
      </c>
      <c r="J74" s="62">
        <f>201.5+4.05</f>
        <v>205.55</v>
      </c>
      <c r="L74" s="45"/>
      <c r="O74" s="21"/>
    </row>
    <row r="75" spans="1:15" ht="12.75">
      <c r="A75" t="s">
        <v>109</v>
      </c>
      <c r="B75" s="18" t="s">
        <v>132</v>
      </c>
      <c r="C75" s="18" t="s">
        <v>133</v>
      </c>
      <c r="D75" s="63">
        <v>2.85</v>
      </c>
      <c r="E75" s="35">
        <v>3</v>
      </c>
      <c r="F75" s="62">
        <v>2.97</v>
      </c>
      <c r="G75" s="63">
        <v>16.9087</v>
      </c>
      <c r="H75" s="80">
        <v>16.915885</v>
      </c>
      <c r="I75" s="62">
        <v>16.9</v>
      </c>
      <c r="J75" s="62">
        <v>17</v>
      </c>
      <c r="L75" s="45"/>
      <c r="O75" s="21"/>
    </row>
    <row r="76" spans="1:12" ht="12.75">
      <c r="A76" s="12"/>
      <c r="B76" s="18" t="s">
        <v>45</v>
      </c>
      <c r="C76" s="18"/>
      <c r="D76" s="63">
        <v>0.08120000000000001</v>
      </c>
      <c r="E76" s="69" t="s">
        <v>46</v>
      </c>
      <c r="F76" s="62">
        <v>0.738</v>
      </c>
      <c r="G76" s="63">
        <v>1.8355999999999997</v>
      </c>
      <c r="H76" s="62" t="s">
        <v>46</v>
      </c>
      <c r="I76" s="62" t="s">
        <v>46</v>
      </c>
      <c r="J76" s="62">
        <v>13.7</v>
      </c>
      <c r="L76" s="45"/>
    </row>
    <row r="77" spans="1:12" ht="12.75">
      <c r="A77" s="12"/>
      <c r="B77" s="14" t="s">
        <v>109</v>
      </c>
      <c r="C77" s="14" t="s">
        <v>134</v>
      </c>
      <c r="D77" s="54">
        <f aca="true" t="shared" si="4" ref="D77:J77">SUM(D64:D76)</f>
        <v>742.7112</v>
      </c>
      <c r="E77" s="54">
        <f t="shared" si="4"/>
        <v>739.20452</v>
      </c>
      <c r="F77" s="25">
        <f t="shared" si="4"/>
        <v>711.6440000000001</v>
      </c>
      <c r="G77" s="54">
        <f t="shared" si="4"/>
        <v>2546.0478000000003</v>
      </c>
      <c r="H77" s="78">
        <f t="shared" si="4"/>
        <v>2578.56004</v>
      </c>
      <c r="I77" s="25">
        <f t="shared" si="4"/>
        <v>2566.0380000000005</v>
      </c>
      <c r="J77" s="25">
        <f t="shared" si="4"/>
        <v>2531.5634000000005</v>
      </c>
      <c r="K77" s="23"/>
      <c r="L77" s="45"/>
    </row>
    <row r="78" spans="2:12" ht="12.75">
      <c r="B78" s="14"/>
      <c r="C78" s="14"/>
      <c r="D78" s="54"/>
      <c r="E78" s="88"/>
      <c r="F78" s="25"/>
      <c r="G78" s="54"/>
      <c r="H78" s="78"/>
      <c r="I78" s="25"/>
      <c r="J78" s="25"/>
      <c r="K78" s="23"/>
      <c r="L78" s="45"/>
    </row>
    <row r="79" spans="1:12" ht="12.75">
      <c r="A79" t="s">
        <v>135</v>
      </c>
      <c r="B79" s="18" t="s">
        <v>136</v>
      </c>
      <c r="C79" s="18" t="s">
        <v>137</v>
      </c>
      <c r="D79" s="63">
        <v>12.2</v>
      </c>
      <c r="E79" s="35">
        <v>12.27</v>
      </c>
      <c r="F79" s="62">
        <v>11.35</v>
      </c>
      <c r="G79" s="63">
        <v>161.67399999999998</v>
      </c>
      <c r="H79" s="80">
        <v>161.74269999999999</v>
      </c>
      <c r="I79" s="62">
        <v>161.74</v>
      </c>
      <c r="J79" s="62">
        <v>160.6819</v>
      </c>
      <c r="L79" s="45"/>
    </row>
    <row r="80" spans="1:12" ht="12.75">
      <c r="A80" t="s">
        <v>135</v>
      </c>
      <c r="B80" s="18" t="s">
        <v>138</v>
      </c>
      <c r="C80" s="18" t="s">
        <v>139</v>
      </c>
      <c r="D80" s="63">
        <v>9.035</v>
      </c>
      <c r="E80" s="35">
        <v>8</v>
      </c>
      <c r="F80" s="62">
        <v>9.05</v>
      </c>
      <c r="G80" s="53">
        <v>0</v>
      </c>
      <c r="H80" s="80">
        <v>9.53505</v>
      </c>
      <c r="I80" s="62">
        <v>2</v>
      </c>
      <c r="J80" s="62">
        <v>4</v>
      </c>
      <c r="L80" s="45"/>
    </row>
    <row r="81" spans="1:14" ht="12.75">
      <c r="A81" t="s">
        <v>135</v>
      </c>
      <c r="B81" s="18" t="s">
        <v>140</v>
      </c>
      <c r="C81" s="18" t="s">
        <v>141</v>
      </c>
      <c r="D81" s="53">
        <v>0</v>
      </c>
      <c r="E81" s="35">
        <v>0.4</v>
      </c>
      <c r="F81" s="62">
        <v>0</v>
      </c>
      <c r="G81" s="53">
        <v>0</v>
      </c>
      <c r="H81" s="80">
        <v>8.12245</v>
      </c>
      <c r="I81" s="62">
        <v>3.9</v>
      </c>
      <c r="J81" s="62">
        <v>0</v>
      </c>
      <c r="L81" s="24"/>
      <c r="M81" s="67"/>
      <c r="N81" s="20"/>
    </row>
    <row r="82" spans="1:14" ht="12.75">
      <c r="A82" t="s">
        <v>135</v>
      </c>
      <c r="B82" s="18" t="s">
        <v>142</v>
      </c>
      <c r="C82" s="18" t="s">
        <v>143</v>
      </c>
      <c r="D82" s="63">
        <v>0.9</v>
      </c>
      <c r="E82" s="35">
        <v>1.5</v>
      </c>
      <c r="F82" s="73">
        <v>0</v>
      </c>
      <c r="G82" s="72">
        <v>0</v>
      </c>
      <c r="H82" s="73">
        <v>0</v>
      </c>
      <c r="I82" s="62">
        <v>0</v>
      </c>
      <c r="J82" s="73">
        <v>0</v>
      </c>
      <c r="N82" s="48"/>
    </row>
    <row r="83" spans="1:10" ht="12.75">
      <c r="A83" t="s">
        <v>135</v>
      </c>
      <c r="B83" s="18" t="s">
        <v>144</v>
      </c>
      <c r="C83" s="18" t="s">
        <v>145</v>
      </c>
      <c r="D83" s="63">
        <v>1.7844</v>
      </c>
      <c r="E83" s="35">
        <v>1.6</v>
      </c>
      <c r="F83" s="62">
        <v>1.905</v>
      </c>
      <c r="G83" s="53">
        <v>0</v>
      </c>
      <c r="H83" s="80">
        <v>4.59095</v>
      </c>
      <c r="I83" s="62">
        <v>3.2</v>
      </c>
      <c r="J83" s="62">
        <v>4.15</v>
      </c>
    </row>
    <row r="84" spans="1:11" ht="12.75">
      <c r="A84" t="s">
        <v>135</v>
      </c>
      <c r="B84" s="18" t="s">
        <v>146</v>
      </c>
      <c r="C84" s="18" t="s">
        <v>147</v>
      </c>
      <c r="D84" s="63">
        <v>3.72</v>
      </c>
      <c r="E84" s="35">
        <v>3.7</v>
      </c>
      <c r="F84" s="62">
        <v>3.71</v>
      </c>
      <c r="G84" s="63">
        <v>66.71699999999998</v>
      </c>
      <c r="H84" s="80">
        <v>66.992555</v>
      </c>
      <c r="I84" s="62">
        <v>58.5</v>
      </c>
      <c r="J84" s="62">
        <v>66.84</v>
      </c>
      <c r="K84" s="2"/>
    </row>
    <row r="85" spans="1:10" ht="12.75">
      <c r="A85" t="s">
        <v>135</v>
      </c>
      <c r="B85" s="18" t="s">
        <v>148</v>
      </c>
      <c r="C85" s="18" t="s">
        <v>149</v>
      </c>
      <c r="D85" s="63">
        <v>1.765</v>
      </c>
      <c r="E85" s="35">
        <v>1.1</v>
      </c>
      <c r="F85" s="62">
        <v>1.805</v>
      </c>
      <c r="G85" s="53">
        <v>0</v>
      </c>
      <c r="H85" s="80">
        <v>2.47205</v>
      </c>
      <c r="I85" s="62">
        <v>1.3</v>
      </c>
      <c r="J85" s="62">
        <v>3.4</v>
      </c>
    </row>
    <row r="86" spans="1:10" ht="12.75">
      <c r="A86" t="s">
        <v>135</v>
      </c>
      <c r="B86" s="18" t="s">
        <v>150</v>
      </c>
      <c r="C86" s="18" t="s">
        <v>151</v>
      </c>
      <c r="D86" s="53">
        <v>0</v>
      </c>
      <c r="E86" s="35">
        <v>0.000428</v>
      </c>
      <c r="F86" s="62">
        <v>0</v>
      </c>
      <c r="G86" s="53">
        <v>0</v>
      </c>
      <c r="H86" s="80">
        <v>0.882875</v>
      </c>
      <c r="I86" s="62">
        <v>0.88</v>
      </c>
      <c r="J86" s="62">
        <v>0</v>
      </c>
    </row>
    <row r="87" spans="1:10" ht="12.75">
      <c r="A87" t="s">
        <v>135</v>
      </c>
      <c r="B87" s="18" t="s">
        <v>152</v>
      </c>
      <c r="C87" s="18" t="s">
        <v>153</v>
      </c>
      <c r="D87" s="63">
        <v>2.205</v>
      </c>
      <c r="E87" s="35">
        <v>2</v>
      </c>
      <c r="F87" s="62">
        <v>2.146</v>
      </c>
      <c r="G87" s="53">
        <v>0</v>
      </c>
      <c r="H87" s="80">
        <v>1.05945</v>
      </c>
      <c r="I87" s="62">
        <v>1</v>
      </c>
      <c r="J87" s="62">
        <v>1.5</v>
      </c>
    </row>
    <row r="88" spans="1:10" ht="12.75">
      <c r="A88" t="s">
        <v>135</v>
      </c>
      <c r="B88" s="18" t="s">
        <v>154</v>
      </c>
      <c r="C88" s="18" t="s">
        <v>155</v>
      </c>
      <c r="D88" s="53">
        <v>0</v>
      </c>
      <c r="E88" s="35">
        <v>0.015</v>
      </c>
      <c r="F88" s="62">
        <v>0</v>
      </c>
      <c r="G88" s="53">
        <v>0</v>
      </c>
      <c r="H88" s="80">
        <v>0.84756</v>
      </c>
      <c r="I88" s="62">
        <v>0.8</v>
      </c>
      <c r="J88" s="62">
        <v>0</v>
      </c>
    </row>
    <row r="89" spans="1:10" ht="12.75">
      <c r="A89" t="s">
        <v>135</v>
      </c>
      <c r="B89" s="18" t="s">
        <v>156</v>
      </c>
      <c r="C89" s="18" t="s">
        <v>157</v>
      </c>
      <c r="D89" s="63">
        <v>39.126</v>
      </c>
      <c r="E89" s="35">
        <v>41.464</v>
      </c>
      <c r="F89" s="62">
        <v>34.05</v>
      </c>
      <c r="G89" s="63">
        <v>52.6323</v>
      </c>
      <c r="H89" s="80">
        <v>52.654665</v>
      </c>
      <c r="I89" s="62">
        <v>52.65</v>
      </c>
      <c r="J89" s="62">
        <v>51.5</v>
      </c>
    </row>
    <row r="90" spans="1:13" ht="12.75">
      <c r="A90" t="s">
        <v>135</v>
      </c>
      <c r="B90" s="18" t="s">
        <v>158</v>
      </c>
      <c r="C90" s="18" t="s">
        <v>159</v>
      </c>
      <c r="D90" s="74">
        <v>0</v>
      </c>
      <c r="E90" s="69">
        <v>0</v>
      </c>
      <c r="F90" s="62">
        <v>0</v>
      </c>
      <c r="G90" s="53">
        <v>0</v>
      </c>
      <c r="H90" s="62">
        <v>0</v>
      </c>
      <c r="I90" s="62">
        <v>0</v>
      </c>
      <c r="J90" s="62">
        <v>0</v>
      </c>
      <c r="L90"/>
      <c r="M90"/>
    </row>
    <row r="91" spans="1:10" ht="12.75">
      <c r="A91" t="s">
        <v>135</v>
      </c>
      <c r="B91" s="18" t="s">
        <v>160</v>
      </c>
      <c r="C91" s="18" t="s">
        <v>161</v>
      </c>
      <c r="D91" s="72">
        <v>0</v>
      </c>
      <c r="E91" s="69">
        <v>0</v>
      </c>
      <c r="F91" s="73">
        <v>0</v>
      </c>
      <c r="G91" s="53">
        <v>0</v>
      </c>
      <c r="H91" s="80">
        <v>2.1542149999999998</v>
      </c>
      <c r="I91" s="62">
        <v>4.5</v>
      </c>
      <c r="J91" s="73">
        <v>0</v>
      </c>
    </row>
    <row r="92" spans="1:10" ht="12.75">
      <c r="A92" t="s">
        <v>135</v>
      </c>
      <c r="B92" s="18" t="s">
        <v>162</v>
      </c>
      <c r="C92" s="18" t="s">
        <v>163</v>
      </c>
      <c r="D92" s="72">
        <v>0</v>
      </c>
      <c r="E92" s="69">
        <v>0</v>
      </c>
      <c r="F92" s="73">
        <v>0</v>
      </c>
      <c r="G92" s="53">
        <v>0</v>
      </c>
      <c r="H92" s="80">
        <v>2.47205</v>
      </c>
      <c r="I92" s="62">
        <v>2.2</v>
      </c>
      <c r="J92" s="73">
        <v>0</v>
      </c>
    </row>
    <row r="93" spans="1:10" ht="12.75">
      <c r="A93" t="s">
        <v>135</v>
      </c>
      <c r="B93" s="18" t="s">
        <v>164</v>
      </c>
      <c r="C93" s="18" t="s">
        <v>165</v>
      </c>
      <c r="D93" s="63">
        <v>35.876</v>
      </c>
      <c r="E93" s="35">
        <v>36.22</v>
      </c>
      <c r="F93" s="62">
        <v>37.175</v>
      </c>
      <c r="G93" s="63">
        <v>184.619</v>
      </c>
      <c r="H93" s="80">
        <v>184.69745</v>
      </c>
      <c r="I93" s="62">
        <v>181.9</v>
      </c>
      <c r="J93" s="62">
        <v>182</v>
      </c>
    </row>
    <row r="94" spans="1:10" ht="12.75">
      <c r="A94" t="s">
        <v>135</v>
      </c>
      <c r="B94" s="18" t="s">
        <v>166</v>
      </c>
      <c r="C94" s="18" t="s">
        <v>167</v>
      </c>
      <c r="D94" s="74">
        <v>0</v>
      </c>
      <c r="E94" s="69">
        <v>0</v>
      </c>
      <c r="F94" s="62">
        <v>0</v>
      </c>
      <c r="G94" s="53">
        <v>0</v>
      </c>
      <c r="H94" s="80">
        <v>2.012955</v>
      </c>
      <c r="I94" s="62">
        <v>2</v>
      </c>
      <c r="J94" s="62">
        <v>0</v>
      </c>
    </row>
    <row r="95" spans="1:14" ht="12.75">
      <c r="A95" t="s">
        <v>135</v>
      </c>
      <c r="B95" s="18" t="s">
        <v>168</v>
      </c>
      <c r="C95" s="18" t="s">
        <v>169</v>
      </c>
      <c r="D95" s="74">
        <v>0</v>
      </c>
      <c r="E95" s="69">
        <v>0</v>
      </c>
      <c r="F95" s="62">
        <v>0</v>
      </c>
      <c r="G95" s="53">
        <v>0</v>
      </c>
      <c r="H95" s="80">
        <v>0.21189</v>
      </c>
      <c r="I95" s="62">
        <v>0.2</v>
      </c>
      <c r="J95" s="62">
        <v>0</v>
      </c>
      <c r="N95" s="20"/>
    </row>
    <row r="96" spans="1:15" ht="12.75">
      <c r="A96" t="s">
        <v>135</v>
      </c>
      <c r="B96" s="18" t="s">
        <v>170</v>
      </c>
      <c r="C96" s="18" t="s">
        <v>171</v>
      </c>
      <c r="D96" s="53">
        <v>0</v>
      </c>
      <c r="E96" s="35">
        <v>0.015</v>
      </c>
      <c r="F96" s="62">
        <v>0</v>
      </c>
      <c r="G96" s="53">
        <v>0</v>
      </c>
      <c r="H96" s="80">
        <v>0.35314999999999996</v>
      </c>
      <c r="I96" s="62">
        <v>0</v>
      </c>
      <c r="J96" s="62">
        <v>0</v>
      </c>
      <c r="N96" s="20"/>
      <c r="O96" s="21"/>
    </row>
    <row r="97" spans="1:15" ht="12.75">
      <c r="A97" t="s">
        <v>135</v>
      </c>
      <c r="B97" s="18" t="s">
        <v>172</v>
      </c>
      <c r="C97" s="18" t="s">
        <v>173</v>
      </c>
      <c r="D97" s="63">
        <v>6.405</v>
      </c>
      <c r="E97" s="35">
        <v>5</v>
      </c>
      <c r="F97" s="62">
        <v>6.402</v>
      </c>
      <c r="G97" s="53">
        <v>0</v>
      </c>
      <c r="H97" s="77">
        <v>3.03709</v>
      </c>
      <c r="I97" s="62">
        <v>3</v>
      </c>
      <c r="J97" s="62">
        <v>4</v>
      </c>
      <c r="N97" s="20"/>
      <c r="O97" s="21"/>
    </row>
    <row r="98" spans="1:14" ht="12.75">
      <c r="A98" t="s">
        <v>135</v>
      </c>
      <c r="B98" s="18" t="s">
        <v>174</v>
      </c>
      <c r="C98" s="18" t="s">
        <v>175</v>
      </c>
      <c r="D98" s="74">
        <v>0</v>
      </c>
      <c r="E98" s="69">
        <v>0</v>
      </c>
      <c r="F98" s="62">
        <v>0</v>
      </c>
      <c r="G98" s="53">
        <v>0</v>
      </c>
      <c r="H98" s="77">
        <v>0.98882</v>
      </c>
      <c r="I98" s="62">
        <v>0.23</v>
      </c>
      <c r="J98" s="62">
        <v>0</v>
      </c>
      <c r="L98" s="24"/>
      <c r="N98" s="20"/>
    </row>
    <row r="99" spans="1:14" ht="12.75">
      <c r="A99" t="s">
        <v>135</v>
      </c>
      <c r="B99" s="18" t="s">
        <v>176</v>
      </c>
      <c r="C99" s="18" t="s">
        <v>177</v>
      </c>
      <c r="D99" s="63">
        <v>0.6807000000000001</v>
      </c>
      <c r="E99" s="35">
        <v>0.4</v>
      </c>
      <c r="F99" s="62">
        <v>0.6909</v>
      </c>
      <c r="G99" s="53">
        <v>0</v>
      </c>
      <c r="H99" s="77">
        <v>2.54268</v>
      </c>
      <c r="I99" s="62">
        <v>2.3</v>
      </c>
      <c r="J99" s="62">
        <v>3.9</v>
      </c>
      <c r="L99" s="24"/>
      <c r="N99" s="20"/>
    </row>
    <row r="100" spans="1:14" ht="12.75">
      <c r="A100" s="12"/>
      <c r="B100" s="18" t="s">
        <v>45</v>
      </c>
      <c r="C100" s="18"/>
      <c r="D100" s="63">
        <v>0.5705869999999997</v>
      </c>
      <c r="E100" s="69" t="s">
        <v>46</v>
      </c>
      <c r="F100" s="62">
        <v>1.475</v>
      </c>
      <c r="G100" s="63">
        <v>42.1835</v>
      </c>
      <c r="H100" s="77">
        <v>0.17657499999999998</v>
      </c>
      <c r="I100" s="62" t="s">
        <v>46</v>
      </c>
      <c r="J100" s="62">
        <v>8.91</v>
      </c>
      <c r="K100" s="34"/>
      <c r="N100" s="20"/>
    </row>
    <row r="101" spans="1:14" ht="12.75">
      <c r="A101" s="12"/>
      <c r="B101" s="14" t="s">
        <v>135</v>
      </c>
      <c r="C101" s="14" t="s">
        <v>178</v>
      </c>
      <c r="D101" s="54">
        <f aca="true" t="shared" si="5" ref="D101:J101">SUM(D79:D100)</f>
        <v>114.26768700000001</v>
      </c>
      <c r="E101" s="54">
        <f t="shared" si="5"/>
        <v>113.68442800000001</v>
      </c>
      <c r="F101" s="25">
        <f t="shared" si="5"/>
        <v>109.75889999999998</v>
      </c>
      <c r="G101" s="54">
        <f t="shared" si="5"/>
        <v>507.82579999999996</v>
      </c>
      <c r="H101" s="78">
        <f t="shared" si="5"/>
        <v>507.54718</v>
      </c>
      <c r="I101" s="25">
        <f t="shared" si="5"/>
        <v>482.30000000000007</v>
      </c>
      <c r="J101" s="25">
        <f t="shared" si="5"/>
        <v>490.88190000000003</v>
      </c>
      <c r="K101" s="23"/>
      <c r="M101" s="65"/>
      <c r="N101" s="20"/>
    </row>
    <row r="102" spans="2:14" ht="12.75">
      <c r="B102" s="14"/>
      <c r="C102" s="14"/>
      <c r="D102" s="54"/>
      <c r="E102" s="88"/>
      <c r="F102" s="25"/>
      <c r="G102" s="54"/>
      <c r="H102" s="78"/>
      <c r="I102" s="25"/>
      <c r="J102" s="25"/>
      <c r="K102" s="23"/>
      <c r="M102" s="38"/>
      <c r="N102" s="20"/>
    </row>
    <row r="103" spans="1:14" ht="12.75">
      <c r="A103" t="s">
        <v>179</v>
      </c>
      <c r="B103" s="18" t="s">
        <v>180</v>
      </c>
      <c r="C103" s="18" t="s">
        <v>181</v>
      </c>
      <c r="D103" s="74">
        <v>0</v>
      </c>
      <c r="E103" s="69">
        <v>0</v>
      </c>
      <c r="F103" s="62">
        <v>0</v>
      </c>
      <c r="G103" s="53">
        <v>0</v>
      </c>
      <c r="H103" s="80">
        <v>3.5315</v>
      </c>
      <c r="I103" s="62">
        <v>1.75</v>
      </c>
      <c r="J103" s="62">
        <v>0</v>
      </c>
      <c r="M103" s="38"/>
      <c r="N103" s="20"/>
    </row>
    <row r="104" spans="1:10" ht="12.75">
      <c r="A104" t="s">
        <v>179</v>
      </c>
      <c r="B104" s="18" t="s">
        <v>182</v>
      </c>
      <c r="C104" s="18" t="s">
        <v>183</v>
      </c>
      <c r="D104" s="63">
        <v>4.045</v>
      </c>
      <c r="E104" s="35">
        <v>1.59179</v>
      </c>
      <c r="F104" s="62">
        <v>4.015</v>
      </c>
      <c r="G104" s="63">
        <v>88.95599999999999</v>
      </c>
      <c r="H104" s="77">
        <v>88.9938</v>
      </c>
      <c r="I104" s="62">
        <v>30.37</v>
      </c>
      <c r="J104" s="62">
        <v>119.5</v>
      </c>
    </row>
    <row r="105" spans="1:10" ht="12.75">
      <c r="A105" t="s">
        <v>179</v>
      </c>
      <c r="B105" s="18" t="s">
        <v>184</v>
      </c>
      <c r="C105" s="18" t="s">
        <v>185</v>
      </c>
      <c r="D105" s="53">
        <v>0</v>
      </c>
      <c r="E105" s="35">
        <v>0.028</v>
      </c>
      <c r="F105" s="62">
        <v>0</v>
      </c>
      <c r="G105" s="63">
        <v>15.390799999999999</v>
      </c>
      <c r="H105" s="77">
        <v>15.39734</v>
      </c>
      <c r="I105" s="62">
        <v>5</v>
      </c>
      <c r="J105" s="62">
        <v>0</v>
      </c>
    </row>
    <row r="106" spans="1:10" ht="12.75">
      <c r="A106" t="s">
        <v>179</v>
      </c>
      <c r="B106" s="18" t="s">
        <v>186</v>
      </c>
      <c r="C106" s="18" t="s">
        <v>187</v>
      </c>
      <c r="D106" s="63">
        <v>1.1202999999999999</v>
      </c>
      <c r="E106" s="35">
        <v>1.1</v>
      </c>
      <c r="F106" s="62">
        <v>1.105</v>
      </c>
      <c r="G106" s="63">
        <v>12.002</v>
      </c>
      <c r="H106" s="77">
        <v>12.0071</v>
      </c>
      <c r="I106" s="62">
        <v>13.8</v>
      </c>
      <c r="J106" s="62">
        <v>12</v>
      </c>
    </row>
    <row r="107" spans="1:10" ht="12.75">
      <c r="A107" t="s">
        <v>179</v>
      </c>
      <c r="B107" s="18" t="s">
        <v>188</v>
      </c>
      <c r="C107" s="18" t="s">
        <v>189</v>
      </c>
      <c r="D107" s="53">
        <v>0</v>
      </c>
      <c r="E107" s="35">
        <v>0.05</v>
      </c>
      <c r="F107" s="62">
        <v>0.199</v>
      </c>
      <c r="G107" s="63">
        <v>17.65</v>
      </c>
      <c r="H107" s="77">
        <v>17.6575</v>
      </c>
      <c r="I107" s="62">
        <v>10</v>
      </c>
      <c r="J107" s="62">
        <v>12.66</v>
      </c>
    </row>
    <row r="108" spans="1:12" ht="12.75">
      <c r="A108" t="s">
        <v>179</v>
      </c>
      <c r="B108" s="18" t="s">
        <v>190</v>
      </c>
      <c r="C108" s="18" t="s">
        <v>191</v>
      </c>
      <c r="D108" s="63">
        <v>16.03812</v>
      </c>
      <c r="E108" s="35">
        <v>16</v>
      </c>
      <c r="F108" s="62">
        <v>16.1885</v>
      </c>
      <c r="G108" s="63">
        <v>82.955</v>
      </c>
      <c r="H108" s="77">
        <v>82.99025</v>
      </c>
      <c r="I108" s="62">
        <v>80</v>
      </c>
      <c r="J108" s="62">
        <v>55.6061</v>
      </c>
      <c r="L108" s="24"/>
    </row>
    <row r="109" spans="1:12" ht="12.75">
      <c r="A109" t="s">
        <v>179</v>
      </c>
      <c r="B109" s="18" t="s">
        <v>192</v>
      </c>
      <c r="C109" s="18" t="s">
        <v>193</v>
      </c>
      <c r="D109" s="53" t="s">
        <v>46</v>
      </c>
      <c r="E109" s="69" t="s">
        <v>46</v>
      </c>
      <c r="F109" s="62" t="s">
        <v>46</v>
      </c>
      <c r="G109" s="53" t="s">
        <v>46</v>
      </c>
      <c r="H109" s="62" t="s">
        <v>46</v>
      </c>
      <c r="I109" s="62" t="s">
        <v>46</v>
      </c>
      <c r="J109" s="62" t="s">
        <v>46</v>
      </c>
      <c r="L109" s="24"/>
    </row>
    <row r="110" spans="1:12" ht="12.75">
      <c r="A110" t="s">
        <v>179</v>
      </c>
      <c r="B110" s="18" t="s">
        <v>194</v>
      </c>
      <c r="C110" s="18" t="s">
        <v>195</v>
      </c>
      <c r="D110" s="63">
        <v>5.9185799999999995</v>
      </c>
      <c r="E110" s="35">
        <v>5.62464</v>
      </c>
      <c r="F110" s="62">
        <v>3.9798</v>
      </c>
      <c r="G110" s="63">
        <v>38.8653</v>
      </c>
      <c r="H110" s="77">
        <v>38.881814999999996</v>
      </c>
      <c r="I110" s="62">
        <v>37.96</v>
      </c>
      <c r="J110" s="62">
        <v>27.2589</v>
      </c>
      <c r="L110" s="24"/>
    </row>
    <row r="111" spans="1:14" ht="12.75">
      <c r="A111" t="s">
        <v>179</v>
      </c>
      <c r="B111" s="18" t="s">
        <v>196</v>
      </c>
      <c r="C111" s="18" t="s">
        <v>197</v>
      </c>
      <c r="D111" s="63">
        <v>4.301</v>
      </c>
      <c r="E111" s="35">
        <v>4.3</v>
      </c>
      <c r="F111" s="62">
        <v>5.025</v>
      </c>
      <c r="G111" s="63">
        <v>97.42799999999998</v>
      </c>
      <c r="H111" s="77">
        <v>97.4694</v>
      </c>
      <c r="I111" s="62">
        <v>97.78</v>
      </c>
      <c r="J111" s="62">
        <v>91.5</v>
      </c>
      <c r="L111" s="24"/>
      <c r="N111" s="20"/>
    </row>
    <row r="112" spans="1:14" ht="12.75">
      <c r="A112" t="s">
        <v>179</v>
      </c>
      <c r="B112" s="18" t="s">
        <v>198</v>
      </c>
      <c r="C112" s="18" t="s">
        <v>199</v>
      </c>
      <c r="D112" s="53">
        <v>0</v>
      </c>
      <c r="E112" s="35">
        <v>0.0585</v>
      </c>
      <c r="F112" s="62">
        <v>0</v>
      </c>
      <c r="G112" s="53">
        <v>0</v>
      </c>
      <c r="H112" s="77">
        <v>1.3772849999999999</v>
      </c>
      <c r="I112" s="62">
        <v>1.4</v>
      </c>
      <c r="J112" s="62">
        <v>0</v>
      </c>
      <c r="L112" s="24"/>
      <c r="N112" s="20"/>
    </row>
    <row r="113" spans="1:14" ht="12.75">
      <c r="A113" t="s">
        <v>179</v>
      </c>
      <c r="B113" s="18" t="s">
        <v>200</v>
      </c>
      <c r="C113" s="18" t="s">
        <v>201</v>
      </c>
      <c r="D113" s="63">
        <v>4.2</v>
      </c>
      <c r="E113" s="35">
        <v>3</v>
      </c>
      <c r="F113" s="62">
        <v>2.892</v>
      </c>
      <c r="G113" s="63">
        <v>87.544</v>
      </c>
      <c r="H113" s="77">
        <v>87.5812</v>
      </c>
      <c r="I113" s="62">
        <v>75</v>
      </c>
      <c r="J113" s="62">
        <v>58</v>
      </c>
      <c r="M113" s="49"/>
      <c r="N113" s="20"/>
    </row>
    <row r="114" spans="1:14" ht="12.75">
      <c r="A114" t="s">
        <v>179</v>
      </c>
      <c r="B114" s="18" t="s">
        <v>202</v>
      </c>
      <c r="C114" s="18" t="s">
        <v>203</v>
      </c>
      <c r="D114" s="53">
        <v>0</v>
      </c>
      <c r="E114" s="35">
        <v>0.053</v>
      </c>
      <c r="F114" s="62">
        <v>0.075</v>
      </c>
      <c r="G114" s="53">
        <v>0</v>
      </c>
      <c r="H114" s="77">
        <v>2.1189</v>
      </c>
      <c r="I114" s="62">
        <v>0.9</v>
      </c>
      <c r="J114" s="62">
        <v>1.9702</v>
      </c>
      <c r="M114" s="24"/>
      <c r="N114" s="20"/>
    </row>
    <row r="115" spans="1:14" ht="12.75">
      <c r="A115" t="s">
        <v>179</v>
      </c>
      <c r="B115" s="18" t="s">
        <v>204</v>
      </c>
      <c r="C115" s="18" t="s">
        <v>205</v>
      </c>
      <c r="D115" s="53">
        <v>0</v>
      </c>
      <c r="E115" s="35">
        <v>0.289202</v>
      </c>
      <c r="F115" s="62">
        <v>0.308</v>
      </c>
      <c r="G115" s="63">
        <v>33.9939</v>
      </c>
      <c r="H115" s="77">
        <v>28.499205</v>
      </c>
      <c r="I115" s="62">
        <v>28</v>
      </c>
      <c r="J115" s="62">
        <v>30.1</v>
      </c>
      <c r="M115" s="24"/>
      <c r="N115" s="20"/>
    </row>
    <row r="116" spans="1:14" ht="12.75">
      <c r="A116" t="s">
        <v>179</v>
      </c>
      <c r="B116" s="18" t="s">
        <v>206</v>
      </c>
      <c r="C116" s="18" t="s">
        <v>207</v>
      </c>
      <c r="D116" s="53">
        <v>0</v>
      </c>
      <c r="E116" s="35">
        <v>0.24</v>
      </c>
      <c r="F116" s="62">
        <v>0.187</v>
      </c>
      <c r="G116" s="63">
        <v>15.108399999999998</v>
      </c>
      <c r="H116" s="83">
        <v>15.11482</v>
      </c>
      <c r="I116" s="62">
        <v>12.2</v>
      </c>
      <c r="J116" s="62">
        <v>13.7</v>
      </c>
      <c r="M116" s="40"/>
      <c r="N116" s="20"/>
    </row>
    <row r="117" spans="1:15" ht="12.75">
      <c r="A117" t="s">
        <v>179</v>
      </c>
      <c r="B117" s="18" t="s">
        <v>208</v>
      </c>
      <c r="C117" s="18" t="s">
        <v>209</v>
      </c>
      <c r="D117" s="53">
        <v>0</v>
      </c>
      <c r="E117" s="35">
        <v>0.1385</v>
      </c>
      <c r="F117" s="62">
        <v>0.1189</v>
      </c>
      <c r="G117" s="53">
        <v>0</v>
      </c>
      <c r="H117" s="77">
        <v>3.5315</v>
      </c>
      <c r="I117" s="62">
        <v>3.48</v>
      </c>
      <c r="J117" s="62">
        <v>1.863</v>
      </c>
      <c r="M117" s="41"/>
      <c r="N117" s="20"/>
      <c r="O117" s="21"/>
    </row>
    <row r="118" spans="1:10" ht="12.75">
      <c r="A118" t="s">
        <v>179</v>
      </c>
      <c r="B118" s="18" t="s">
        <v>211</v>
      </c>
      <c r="C118" s="18" t="s">
        <v>212</v>
      </c>
      <c r="D118" s="53">
        <v>0</v>
      </c>
      <c r="E118" s="35">
        <v>0.00238</v>
      </c>
      <c r="F118" s="62">
        <v>0</v>
      </c>
      <c r="G118" s="53">
        <v>0</v>
      </c>
      <c r="H118" s="80">
        <v>2.507365</v>
      </c>
      <c r="I118" s="62">
        <v>0.297</v>
      </c>
      <c r="J118" s="62">
        <v>0</v>
      </c>
    </row>
    <row r="119" spans="1:10" ht="12.75">
      <c r="A119" t="s">
        <v>179</v>
      </c>
      <c r="B119" s="18" t="s">
        <v>213</v>
      </c>
      <c r="C119" s="18" t="s">
        <v>214</v>
      </c>
      <c r="D119" s="63">
        <v>0.5273</v>
      </c>
      <c r="E119" s="35">
        <v>0.29</v>
      </c>
      <c r="F119" s="62">
        <v>0.9343</v>
      </c>
      <c r="G119" s="63">
        <v>12.496199999999998</v>
      </c>
      <c r="H119" s="80">
        <v>11.65395</v>
      </c>
      <c r="I119" s="62">
        <v>14.75</v>
      </c>
      <c r="J119" s="62">
        <v>22.901</v>
      </c>
    </row>
    <row r="120" spans="1:10" ht="12.75">
      <c r="A120" t="s">
        <v>179</v>
      </c>
      <c r="B120" s="18" t="s">
        <v>215</v>
      </c>
      <c r="C120" s="18" t="s">
        <v>216</v>
      </c>
      <c r="D120" s="63">
        <v>3.1192074680000004</v>
      </c>
      <c r="E120" s="35">
        <v>0.6</v>
      </c>
      <c r="F120" s="62">
        <v>1.345</v>
      </c>
      <c r="G120" s="63">
        <v>8.295499999999999</v>
      </c>
      <c r="H120" s="80">
        <v>8.299025</v>
      </c>
      <c r="I120" s="62">
        <v>6.8</v>
      </c>
      <c r="J120" s="62">
        <v>8.2</v>
      </c>
    </row>
    <row r="121" spans="1:10" ht="12.75">
      <c r="A121" s="12"/>
      <c r="B121" s="18" t="s">
        <v>45</v>
      </c>
      <c r="C121" s="18"/>
      <c r="D121" s="63">
        <v>0.9546474013999999</v>
      </c>
      <c r="E121" s="69" t="s">
        <v>46</v>
      </c>
      <c r="F121" s="62">
        <v>0.005</v>
      </c>
      <c r="G121" s="63">
        <v>13.060999999999998</v>
      </c>
      <c r="H121" s="73">
        <v>0</v>
      </c>
      <c r="I121" s="62" t="s">
        <v>46</v>
      </c>
      <c r="J121" s="62">
        <v>0.4386</v>
      </c>
    </row>
    <row r="122" spans="1:11" ht="12.75">
      <c r="A122" s="12"/>
      <c r="B122" s="14" t="s">
        <v>179</v>
      </c>
      <c r="C122" s="14" t="s">
        <v>217</v>
      </c>
      <c r="D122" s="54">
        <f aca="true" t="shared" si="6" ref="D122:J122">SUM(D103:D121)</f>
        <v>40.2241548694</v>
      </c>
      <c r="E122" s="54">
        <f t="shared" si="6"/>
        <v>33.366012000000005</v>
      </c>
      <c r="F122" s="25">
        <f t="shared" si="6"/>
        <v>36.37750000000001</v>
      </c>
      <c r="G122" s="54">
        <f t="shared" si="6"/>
        <v>523.7461</v>
      </c>
      <c r="H122" s="78">
        <f t="shared" si="6"/>
        <v>517.611955</v>
      </c>
      <c r="I122" s="25">
        <f t="shared" si="6"/>
        <v>419.487</v>
      </c>
      <c r="J122" s="25">
        <f t="shared" si="6"/>
        <v>455.6978</v>
      </c>
      <c r="K122" s="23"/>
    </row>
    <row r="123" spans="1:11" ht="12.75">
      <c r="A123" s="12"/>
      <c r="B123" s="14"/>
      <c r="C123" s="14"/>
      <c r="D123" s="54"/>
      <c r="E123" s="88"/>
      <c r="F123" s="25"/>
      <c r="G123" s="62"/>
      <c r="H123" s="62"/>
      <c r="I123" s="25"/>
      <c r="J123" s="25"/>
      <c r="K123" s="23"/>
    </row>
    <row r="124" spans="2:10" ht="12.75">
      <c r="B124" s="14" t="s">
        <v>218</v>
      </c>
      <c r="C124" s="14" t="s">
        <v>219</v>
      </c>
      <c r="D124" s="59">
        <f aca="true" t="shared" si="7" ref="D124:J124">+D12+D27+D51+D62+D77+D101+D122</f>
        <v>1201.3315385094002</v>
      </c>
      <c r="E124" s="59">
        <f t="shared" si="7"/>
        <v>1316.706657</v>
      </c>
      <c r="F124" s="59">
        <f t="shared" si="7"/>
        <v>1119.6153000000002</v>
      </c>
      <c r="G124" s="59">
        <f t="shared" si="7"/>
        <v>6359.1723378</v>
      </c>
      <c r="H124" s="84">
        <f t="shared" si="7"/>
        <v>6379.354010000001</v>
      </c>
      <c r="I124" s="59">
        <f t="shared" si="7"/>
        <v>6180.059000000001</v>
      </c>
      <c r="J124" s="59">
        <f t="shared" si="7"/>
        <v>6226.554600000001</v>
      </c>
    </row>
    <row r="125" spans="2:10" ht="12.75">
      <c r="B125" s="14"/>
      <c r="C125" s="14"/>
      <c r="D125" s="54"/>
      <c r="E125" s="33"/>
      <c r="F125" s="87"/>
      <c r="G125" s="25"/>
      <c r="H125" s="25"/>
      <c r="I125" s="22"/>
      <c r="J125" s="87"/>
    </row>
    <row r="126" spans="2:13" ht="12.75">
      <c r="B126" s="26"/>
      <c r="M126" s="37"/>
    </row>
    <row r="127" spans="2:13" ht="12.75">
      <c r="B127" s="27"/>
      <c r="E127" s="89"/>
      <c r="L127" s="42"/>
      <c r="M127" s="38"/>
    </row>
    <row r="128" spans="2:13" ht="12.75">
      <c r="B128" s="27"/>
      <c r="L128" s="42"/>
      <c r="M128" s="36"/>
    </row>
    <row r="129" spans="2:13" ht="12.75">
      <c r="B129" s="27"/>
      <c r="M129" s="38"/>
    </row>
    <row r="130" spans="2:13" ht="12.75">
      <c r="B130" s="27"/>
      <c r="M130" s="36"/>
    </row>
    <row r="131" spans="2:13" ht="12.75">
      <c r="B131" s="28"/>
      <c r="M131" s="36"/>
    </row>
    <row r="132" spans="2:13" ht="12.75">
      <c r="B132" s="28"/>
      <c r="M132" s="38"/>
    </row>
    <row r="133" spans="2:13" ht="12.75">
      <c r="B133" s="28"/>
      <c r="M133" s="38"/>
    </row>
    <row r="134" spans="2:13" ht="12.75">
      <c r="B134" s="28"/>
      <c r="M134" s="38"/>
    </row>
    <row r="135" spans="2:13" ht="12.75">
      <c r="B135" s="28"/>
      <c r="M135" s="38"/>
    </row>
    <row r="136" spans="2:13" ht="12.75">
      <c r="B136" s="27"/>
      <c r="M136" s="38"/>
    </row>
    <row r="137" ht="12.75">
      <c r="M137" s="38"/>
    </row>
    <row r="138" spans="2:13" ht="12.75">
      <c r="B138" s="26"/>
      <c r="M138" s="38"/>
    </row>
    <row r="139" spans="2:13" ht="12.75">
      <c r="B139" s="27"/>
      <c r="M139" s="38"/>
    </row>
    <row r="140" spans="2:13" ht="12.75">
      <c r="B140" s="27"/>
      <c r="L140" s="42"/>
      <c r="M140" s="38"/>
    </row>
    <row r="141" spans="2:13" ht="12.75">
      <c r="B141" s="27"/>
      <c r="M141" s="38"/>
    </row>
    <row r="142" spans="2:13" ht="12.75">
      <c r="B142" s="27"/>
      <c r="M142" s="38"/>
    </row>
    <row r="143" spans="2:13" ht="12.75">
      <c r="B143" s="29"/>
      <c r="M143" s="38"/>
    </row>
    <row r="144" spans="2:13" ht="12.75">
      <c r="B144" s="29"/>
      <c r="M144" s="38"/>
    </row>
    <row r="145" spans="2:13" ht="12.75">
      <c r="B145" s="28"/>
      <c r="M145" s="38"/>
    </row>
    <row r="146" spans="2:13" ht="12.75">
      <c r="B146" s="30"/>
      <c r="M146" s="38"/>
    </row>
    <row r="147" ht="12.75">
      <c r="M147" s="38"/>
    </row>
    <row r="148" spans="2:13" ht="12.75">
      <c r="B148" s="31"/>
      <c r="M148" s="38"/>
    </row>
    <row r="149" ht="12.75">
      <c r="M149" s="38"/>
    </row>
    <row r="150" ht="12.75">
      <c r="M150" s="38"/>
    </row>
    <row r="151" ht="12.75">
      <c r="M151" s="38"/>
    </row>
    <row r="152" spans="2:13" ht="14.25">
      <c r="B152" s="32"/>
      <c r="M152" s="38"/>
    </row>
    <row r="153" spans="2:13" ht="14.25">
      <c r="B153" s="32"/>
      <c r="M153" s="38"/>
    </row>
    <row r="154" spans="2:13" ht="14.25">
      <c r="B154" s="32"/>
      <c r="M154" s="38"/>
    </row>
    <row r="155" ht="12.75">
      <c r="M155" s="38"/>
    </row>
    <row r="156" ht="12.75">
      <c r="M156" s="38"/>
    </row>
    <row r="157" ht="12.75">
      <c r="M157" s="38"/>
    </row>
    <row r="158" spans="12:13" ht="12.75">
      <c r="L158" s="42"/>
      <c r="M158" s="38"/>
    </row>
    <row r="159" ht="12.75">
      <c r="M159" s="38"/>
    </row>
    <row r="160" ht="12.75">
      <c r="M160" s="38"/>
    </row>
    <row r="161" ht="12.75">
      <c r="M161" s="38"/>
    </row>
    <row r="162" ht="12.75">
      <c r="M162" s="38"/>
    </row>
    <row r="163" ht="12.75">
      <c r="M163" s="38"/>
    </row>
    <row r="164" ht="12.75">
      <c r="M164" s="36"/>
    </row>
    <row r="165" spans="12:13" ht="12.75">
      <c r="L165" s="42"/>
      <c r="M165" s="36"/>
    </row>
    <row r="166" ht="12.75">
      <c r="M166" s="36"/>
    </row>
    <row r="167" ht="12.75">
      <c r="M167" s="36"/>
    </row>
    <row r="168" ht="12.75">
      <c r="M168" s="37"/>
    </row>
    <row r="169" ht="12.75">
      <c r="M169" s="36"/>
    </row>
    <row r="170" ht="12.75">
      <c r="M170" s="38"/>
    </row>
    <row r="171" ht="12.75">
      <c r="M171" s="38"/>
    </row>
    <row r="172" ht="12.75">
      <c r="M172" s="38"/>
    </row>
    <row r="173" ht="12.75">
      <c r="M173" s="38"/>
    </row>
    <row r="174" ht="12.75">
      <c r="M174" s="38"/>
    </row>
    <row r="175" spans="12:13" ht="12.75">
      <c r="L175" s="42"/>
      <c r="M175" s="38"/>
    </row>
    <row r="176" ht="12.75">
      <c r="M176" s="38"/>
    </row>
    <row r="177" ht="12.75">
      <c r="M177" s="38"/>
    </row>
    <row r="178" ht="12.75">
      <c r="M178" s="38"/>
    </row>
    <row r="179" ht="12.75">
      <c r="M179" s="38"/>
    </row>
    <row r="180" ht="12.75">
      <c r="M180" s="38"/>
    </row>
    <row r="181" ht="12.75">
      <c r="M181" s="38"/>
    </row>
    <row r="182" ht="12.75">
      <c r="M182" s="38"/>
    </row>
    <row r="183" ht="12.75">
      <c r="M183" s="38"/>
    </row>
    <row r="184" ht="12.75">
      <c r="M184" s="38"/>
    </row>
    <row r="185" ht="12.75">
      <c r="M185" s="38"/>
    </row>
    <row r="186" ht="12.75">
      <c r="M186" s="38"/>
    </row>
    <row r="187" ht="12.75">
      <c r="M187" s="38"/>
    </row>
    <row r="188" ht="12.75">
      <c r="M188" s="38"/>
    </row>
    <row r="189" ht="12.75">
      <c r="M189" s="38"/>
    </row>
    <row r="190" ht="12.75">
      <c r="M190" s="38"/>
    </row>
    <row r="191" ht="12.75">
      <c r="M191" s="38"/>
    </row>
    <row r="192" ht="12.75">
      <c r="M192" s="38"/>
    </row>
    <row r="193" ht="12.75">
      <c r="M193" s="38"/>
    </row>
    <row r="194" ht="12.75">
      <c r="M194" s="36"/>
    </row>
    <row r="195" ht="12.75">
      <c r="M195" s="36"/>
    </row>
    <row r="196" ht="12.75">
      <c r="M196" s="36"/>
    </row>
    <row r="197" ht="12.75">
      <c r="M197" s="36"/>
    </row>
    <row r="198" ht="12.75">
      <c r="M198" s="38"/>
    </row>
    <row r="199" spans="12:13" ht="12.75">
      <c r="L199" s="42"/>
      <c r="M199" s="38"/>
    </row>
    <row r="200" ht="12.75">
      <c r="M200" s="38"/>
    </row>
    <row r="201" ht="12.75">
      <c r="M201" s="38"/>
    </row>
    <row r="202" ht="12.75">
      <c r="M202" s="38"/>
    </row>
    <row r="203" ht="12.75">
      <c r="M203" s="38"/>
    </row>
    <row r="204" ht="12.75">
      <c r="M204" s="38"/>
    </row>
    <row r="205" ht="12.75">
      <c r="M205" s="38"/>
    </row>
    <row r="206" ht="12.75">
      <c r="M206" s="38"/>
    </row>
    <row r="207" ht="12.75">
      <c r="M207" s="38"/>
    </row>
    <row r="208" ht="12.75">
      <c r="M208" s="38"/>
    </row>
    <row r="209" ht="12.75">
      <c r="M209" s="38"/>
    </row>
    <row r="210" ht="12.75">
      <c r="M210" s="38"/>
    </row>
    <row r="211" ht="12.75">
      <c r="M211" s="38"/>
    </row>
    <row r="212" ht="12.75">
      <c r="M212" s="38"/>
    </row>
    <row r="213" spans="12:13" ht="12.75">
      <c r="L213" s="42"/>
      <c r="M213" s="38"/>
    </row>
    <row r="214" ht="12.75">
      <c r="M214" s="38"/>
    </row>
    <row r="215" ht="12.75">
      <c r="M215" s="38"/>
    </row>
    <row r="216" ht="12.75">
      <c r="M216" s="36"/>
    </row>
    <row r="217" ht="12.75">
      <c r="M217" s="36"/>
    </row>
    <row r="218" ht="12.75">
      <c r="M218" s="36"/>
    </row>
    <row r="219" ht="12.75">
      <c r="M219" s="36"/>
    </row>
    <row r="220" ht="12.75">
      <c r="M220" s="36"/>
    </row>
    <row r="221" ht="12.75">
      <c r="M221" s="36"/>
    </row>
    <row r="222" ht="12.75">
      <c r="M222" s="36"/>
    </row>
    <row r="223" ht="12.75">
      <c r="M223" s="36"/>
    </row>
    <row r="224" ht="12.75">
      <c r="M224" s="38"/>
    </row>
    <row r="225" ht="12.75">
      <c r="M225" s="36"/>
    </row>
    <row r="226" ht="12.75">
      <c r="M226" s="37"/>
    </row>
    <row r="227" ht="12.75">
      <c r="M227" s="36"/>
    </row>
    <row r="228" ht="12.75">
      <c r="M228" s="38"/>
    </row>
    <row r="229" ht="12.75">
      <c r="M229" s="38"/>
    </row>
    <row r="230" ht="12.75">
      <c r="M230" s="38"/>
    </row>
    <row r="231" ht="12.75">
      <c r="M231" s="38"/>
    </row>
    <row r="232" ht="12.75">
      <c r="M232" s="38"/>
    </row>
    <row r="233" spans="12:13" ht="12.75">
      <c r="L233" s="42"/>
      <c r="M233" s="38"/>
    </row>
  </sheetData>
  <printOptions gridLines="1"/>
  <pageMargins left="0.27" right="0.28" top="0.75" bottom="0.5" header="0.3" footer="0.24"/>
  <pageSetup horizontalDpi="600" verticalDpi="600" orientation="landscape" r:id="rId1"/>
  <headerFooter alignWithMargins="0">
    <oddHeader>&amp;C&amp;"Arial,Bold"World Proved Reserves of Oil and Natural Gas, Most Recent Estimates</oddHeader>
    <oddFooter>&amp;LURL: http://www.eia.doe.gov/emeu/international/reserves.xls&amp;RPage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pentzinger</cp:lastModifiedBy>
  <cp:lastPrinted>2007-01-09T18:38:08Z</cp:lastPrinted>
  <dcterms:created xsi:type="dcterms:W3CDTF">2005-02-02T17:24:37Z</dcterms:created>
  <dcterms:modified xsi:type="dcterms:W3CDTF">2007-06-25T13:59:04Z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-1504165609</vt:i4>
  </property>
  <property fmtid="{D5CDD505-2E9C-101B-9397-08002B2CF9AE}" pid="3" name="_EmailSubject">
    <vt:lpwstr>Reserve updates with Oil &amp; Gas Estimates</vt:lpwstr>
  </property>
  <property fmtid="{D5CDD505-2E9C-101B-9397-08002B2CF9AE}" pid="4" name="_AuthorEmail">
    <vt:lpwstr>Patricia.Smith@eia.doe.gov</vt:lpwstr>
  </property>
  <property fmtid="{D5CDD505-2E9C-101B-9397-08002B2CF9AE}" pid="5" name="_AuthorEmailDisplayName">
    <vt:lpwstr>Smith, Patricia (EIA)</vt:lpwstr>
  </property>
  <property fmtid="{D5CDD505-2E9C-101B-9397-08002B2CF9AE}" pid="6" name="_PreviousAdHocReviewCycleID">
    <vt:i4>1809149622</vt:i4>
  </property>
  <property fmtid="{D5CDD505-2E9C-101B-9397-08002B2CF9AE}" pid="7" name="_ReviewingToolsShownOnce">
    <vt:lpwstr/>
  </property>
</Properties>
</file>